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28680" yWindow="-120" windowWidth="29040" windowHeight="15840"/>
  </bookViews>
  <sheets>
    <sheet name="April 2024" sheetId="21" r:id="rId1"/>
    <sheet name="April 2023" sheetId="20" r:id="rId2"/>
    <sheet name="February 2023" sheetId="19" r:id="rId3"/>
    <sheet name="October 2022" sheetId="18" r:id="rId4"/>
    <sheet name="April 2022" sheetId="17" r:id="rId5"/>
    <sheet name="April 2021" sheetId="16" r:id="rId6"/>
    <sheet name="New Deal April 2020" sheetId="15" r:id="rId7"/>
    <sheet name="New Deal October 2019" sheetId="14" r:id="rId8"/>
    <sheet name="New Deal April 2019" sheetId="13" r:id="rId9"/>
    <sheet name="New Deal April 2018" sheetId="12" r:id="rId10"/>
    <sheet name="SCPs Apr 17" sheetId="11" r:id="rId11"/>
    <sheet name="SCPs Apr 16" sheetId="10" r:id="rId12"/>
    <sheet name="SCPs Oct 15" sheetId="9" r:id="rId13"/>
    <sheet name="SCPs April 15" sheetId="8" r:id="rId14"/>
    <sheet name="SCPs April 14" sheetId="6" r:id="rId15"/>
    <sheet name="SCPs Oct 13" sheetId="5" r:id="rId16"/>
    <sheet name="SCPs April 13" sheetId="4" r:id="rId17"/>
    <sheet name="Calcs" sheetId="7" r:id="rId18"/>
  </sheets>
  <definedNames>
    <definedName name="_xlnm.Print_Area" localSheetId="6">'New Deal April 2020'!$C$1:$L$25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1" l="1"/>
  <c r="J14" i="21"/>
  <c r="J12" i="21"/>
  <c r="H13" i="21"/>
  <c r="H14" i="21"/>
  <c r="H12" i="21"/>
  <c r="F13" i="21"/>
  <c r="F14" i="21"/>
  <c r="F12" i="21"/>
  <c r="D13" i="21"/>
  <c r="D14" i="21"/>
  <c r="D12" i="21"/>
  <c r="L7" i="21"/>
  <c r="L8" i="21"/>
  <c r="L6" i="21"/>
  <c r="J7" i="21"/>
  <c r="J8" i="21"/>
  <c r="J6" i="21"/>
  <c r="H7" i="21"/>
  <c r="H8" i="21"/>
  <c r="H6" i="21"/>
  <c r="F7" i="21"/>
  <c r="F8" i="21"/>
  <c r="F6" i="21"/>
  <c r="D8" i="21"/>
  <c r="D7" i="21"/>
  <c r="I17" i="21"/>
  <c r="I17" i="20"/>
  <c r="D7" i="19" l="1"/>
  <c r="D7" i="20" s="1"/>
  <c r="D8" i="19"/>
  <c r="D8" i="20" s="1"/>
  <c r="I17" i="19"/>
  <c r="I17" i="18" l="1"/>
  <c r="I17" i="17" l="1"/>
  <c r="I17" i="16" l="1"/>
  <c r="J7" i="12" l="1"/>
  <c r="J7" i="13" s="1"/>
  <c r="J8" i="12"/>
  <c r="J8" i="14" s="1"/>
  <c r="J8" i="16" s="1"/>
  <c r="J6" i="12"/>
  <c r="J6" i="13" s="1"/>
  <c r="J6" i="15" l="1"/>
  <c r="J6" i="16"/>
  <c r="J8" i="18"/>
  <c r="J8" i="19" s="1"/>
  <c r="J8" i="20" s="1"/>
  <c r="J8" i="17"/>
  <c r="J8" i="13"/>
  <c r="J7" i="14"/>
  <c r="J7" i="16" s="1"/>
  <c r="J6" i="14"/>
  <c r="I17" i="15"/>
  <c r="J7" i="18" l="1"/>
  <c r="J7" i="19" s="1"/>
  <c r="J7" i="20" s="1"/>
  <c r="J7" i="17"/>
  <c r="J6" i="18"/>
  <c r="J6" i="19" s="1"/>
  <c r="J6" i="20" s="1"/>
  <c r="J6" i="17"/>
  <c r="I17" i="14"/>
  <c r="J14" i="14"/>
  <c r="H14" i="14"/>
  <c r="J13" i="14"/>
  <c r="H13" i="14"/>
  <c r="J12" i="14"/>
  <c r="H12" i="14"/>
  <c r="J8" i="15"/>
  <c r="J7" i="15"/>
  <c r="H14" i="15" l="1"/>
  <c r="H14" i="16"/>
  <c r="J14" i="15"/>
  <c r="J14" i="16"/>
  <c r="J13" i="15"/>
  <c r="J13" i="16"/>
  <c r="H13" i="15"/>
  <c r="H13" i="16"/>
  <c r="J13" i="13"/>
  <c r="J14" i="13"/>
  <c r="J12" i="13"/>
  <c r="H13" i="13"/>
  <c r="H14" i="13"/>
  <c r="H12" i="13"/>
  <c r="I17" i="13"/>
  <c r="H12" i="15" l="1"/>
  <c r="H12" i="16"/>
  <c r="H13" i="18"/>
  <c r="H13" i="19" s="1"/>
  <c r="H13" i="20" s="1"/>
  <c r="H13" i="17"/>
  <c r="J13" i="18"/>
  <c r="J13" i="19" s="1"/>
  <c r="J13" i="20" s="1"/>
  <c r="J13" i="17"/>
  <c r="J14" i="18"/>
  <c r="J14" i="19" s="1"/>
  <c r="J14" i="20" s="1"/>
  <c r="J14" i="17"/>
  <c r="H14" i="18"/>
  <c r="H14" i="19" s="1"/>
  <c r="H14" i="20" s="1"/>
  <c r="H14" i="17"/>
  <c r="J12" i="15"/>
  <c r="J12" i="16"/>
  <c r="F13" i="12"/>
  <c r="F14" i="12"/>
  <c r="F12" i="12"/>
  <c r="D13" i="12"/>
  <c r="D14" i="12"/>
  <c r="D12" i="12"/>
  <c r="L7" i="12"/>
  <c r="L8" i="12"/>
  <c r="L6" i="12"/>
  <c r="H7" i="12"/>
  <c r="H8" i="12"/>
  <c r="H6" i="12"/>
  <c r="F7" i="12"/>
  <c r="F8" i="12"/>
  <c r="F6" i="12"/>
  <c r="D7" i="12"/>
  <c r="D8" i="12"/>
  <c r="D6" i="12"/>
  <c r="I17" i="12"/>
  <c r="J12" i="18" l="1"/>
  <c r="J12" i="19" s="1"/>
  <c r="J12" i="20" s="1"/>
  <c r="J12" i="17"/>
  <c r="H12" i="18"/>
  <c r="H12" i="19" s="1"/>
  <c r="H12" i="20" s="1"/>
  <c r="H12" i="17"/>
  <c r="D7" i="14"/>
  <c r="D7" i="13"/>
  <c r="H6" i="14"/>
  <c r="H6" i="13"/>
  <c r="L8" i="14"/>
  <c r="L8" i="13"/>
  <c r="D13" i="14"/>
  <c r="D13" i="13"/>
  <c r="F6" i="14"/>
  <c r="F6" i="13"/>
  <c r="L7" i="14"/>
  <c r="L7" i="13"/>
  <c r="F12" i="14"/>
  <c r="F12" i="13"/>
  <c r="H8" i="13"/>
  <c r="H8" i="14"/>
  <c r="D6" i="14"/>
  <c r="D6" i="13"/>
  <c r="F8" i="14"/>
  <c r="F8" i="13"/>
  <c r="H7" i="14"/>
  <c r="H7" i="13"/>
  <c r="D12" i="14"/>
  <c r="D12" i="13"/>
  <c r="F14" i="14"/>
  <c r="F14" i="13"/>
  <c r="D8" i="14"/>
  <c r="D8" i="13"/>
  <c r="F7" i="14"/>
  <c r="F7" i="13"/>
  <c r="L6" i="14"/>
  <c r="L6" i="13"/>
  <c r="D14" i="14"/>
  <c r="D14" i="13"/>
  <c r="F13" i="14"/>
  <c r="F13" i="13"/>
  <c r="I21" i="11"/>
  <c r="D8" i="15" l="1"/>
  <c r="D8" i="16"/>
  <c r="D8" i="17" s="1"/>
  <c r="F8" i="15"/>
  <c r="F8" i="16"/>
  <c r="D6" i="15"/>
  <c r="D6" i="16"/>
  <c r="D6" i="17" s="1"/>
  <c r="F6" i="15"/>
  <c r="F6" i="16"/>
  <c r="D14" i="15"/>
  <c r="D14" i="16"/>
  <c r="F14" i="15"/>
  <c r="F14" i="16"/>
  <c r="D7" i="15"/>
  <c r="D7" i="16"/>
  <c r="D7" i="17" s="1"/>
  <c r="H6" i="15"/>
  <c r="H6" i="16"/>
  <c r="L6" i="15"/>
  <c r="L6" i="16"/>
  <c r="D12" i="15"/>
  <c r="D12" i="16"/>
  <c r="H8" i="15"/>
  <c r="H8" i="16"/>
  <c r="F13" i="15"/>
  <c r="F13" i="16"/>
  <c r="L7" i="15"/>
  <c r="L7" i="16"/>
  <c r="D13" i="15"/>
  <c r="D13" i="16"/>
  <c r="F12" i="15"/>
  <c r="F12" i="16"/>
  <c r="F7" i="15"/>
  <c r="F7" i="16"/>
  <c r="H7" i="15"/>
  <c r="H7" i="16"/>
  <c r="L8" i="15"/>
  <c r="L8" i="16"/>
  <c r="O18" i="7"/>
  <c r="L18" i="7"/>
  <c r="I18" i="7"/>
  <c r="F10" i="7"/>
  <c r="I21" i="10"/>
  <c r="I21" i="9"/>
  <c r="I21" i="8"/>
  <c r="F6" i="7"/>
  <c r="F7" i="7"/>
  <c r="F8" i="7"/>
  <c r="O10" i="7"/>
  <c r="O9" i="7"/>
  <c r="O8" i="7"/>
  <c r="O7" i="7"/>
  <c r="O6" i="7"/>
  <c r="I6" i="7"/>
  <c r="I7" i="7"/>
  <c r="I8" i="7"/>
  <c r="I9" i="7"/>
  <c r="O17" i="7"/>
  <c r="O16" i="7"/>
  <c r="O15" i="7"/>
  <c r="O14" i="7"/>
  <c r="L17" i="7"/>
  <c r="L16" i="7"/>
  <c r="L15" i="7"/>
  <c r="L14" i="7"/>
  <c r="I17" i="7"/>
  <c r="I16" i="7"/>
  <c r="I15" i="7"/>
  <c r="I14" i="7"/>
  <c r="I10" i="7"/>
  <c r="L10" i="7"/>
  <c r="R10" i="7"/>
  <c r="R9" i="7"/>
  <c r="R8" i="7"/>
  <c r="R7" i="7"/>
  <c r="R6" i="7"/>
  <c r="L9" i="7"/>
  <c r="L8" i="7"/>
  <c r="L7" i="7"/>
  <c r="L6" i="7"/>
  <c r="F18" i="7"/>
  <c r="F17" i="7"/>
  <c r="F16" i="7"/>
  <c r="F15" i="7"/>
  <c r="F14" i="7"/>
  <c r="F9" i="7"/>
  <c r="C7" i="7"/>
  <c r="C8" i="7"/>
  <c r="C6" i="7"/>
  <c r="F13" i="18" l="1"/>
  <c r="F13" i="19" s="1"/>
  <c r="F13" i="20" s="1"/>
  <c r="F13" i="17"/>
  <c r="H6" i="18"/>
  <c r="H6" i="19" s="1"/>
  <c r="H6" i="20" s="1"/>
  <c r="H6" i="17"/>
  <c r="F6" i="18"/>
  <c r="F6" i="19" s="1"/>
  <c r="F6" i="20" s="1"/>
  <c r="F6" i="17"/>
  <c r="F7" i="18"/>
  <c r="F7" i="19" s="1"/>
  <c r="F7" i="20" s="1"/>
  <c r="F7" i="17"/>
  <c r="F12" i="18"/>
  <c r="F12" i="19" s="1"/>
  <c r="F12" i="20" s="1"/>
  <c r="F12" i="17"/>
  <c r="L8" i="18"/>
  <c r="L8" i="19" s="1"/>
  <c r="L8" i="20" s="1"/>
  <c r="L8" i="17"/>
  <c r="D13" i="18"/>
  <c r="D13" i="19" s="1"/>
  <c r="D13" i="20" s="1"/>
  <c r="D13" i="17"/>
  <c r="D12" i="18"/>
  <c r="D12" i="19" s="1"/>
  <c r="D12" i="20" s="1"/>
  <c r="D12" i="17"/>
  <c r="F14" i="18"/>
  <c r="F14" i="19" s="1"/>
  <c r="F14" i="20" s="1"/>
  <c r="F14" i="17"/>
  <c r="F8" i="18"/>
  <c r="F8" i="19" s="1"/>
  <c r="F8" i="20" s="1"/>
  <c r="F8" i="17"/>
  <c r="H8" i="18"/>
  <c r="H8" i="19" s="1"/>
  <c r="H8" i="20" s="1"/>
  <c r="H8" i="17"/>
  <c r="D14" i="18"/>
  <c r="D14" i="19" s="1"/>
  <c r="D14" i="20" s="1"/>
  <c r="D14" i="17"/>
  <c r="H7" i="18"/>
  <c r="H7" i="19" s="1"/>
  <c r="H7" i="20" s="1"/>
  <c r="H7" i="17"/>
  <c r="L7" i="18"/>
  <c r="L7" i="19" s="1"/>
  <c r="L7" i="20" s="1"/>
  <c r="L7" i="17"/>
  <c r="L6" i="18"/>
  <c r="L6" i="19" s="1"/>
  <c r="L6" i="20" s="1"/>
  <c r="L6" i="17"/>
</calcChain>
</file>

<file path=xl/sharedStrings.xml><?xml version="1.0" encoding="utf-8"?>
<sst xmlns="http://schemas.openxmlformats.org/spreadsheetml/2006/main" count="628" uniqueCount="43">
  <si>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</si>
  <si>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</si>
  <si>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</si>
  <si>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</si>
  <si>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</si>
  <si>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</si>
  <si>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</si>
  <si>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</si>
  <si>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</si>
  <si>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SCP</t>
  </si>
  <si>
    <t>SALARY</t>
  </si>
  <si>
    <t>OXFORD CITY COUNCIL PAY SCALES</t>
  </si>
  <si>
    <t>APRIL 2013</t>
  </si>
  <si>
    <t>GRADE 2</t>
  </si>
  <si>
    <t>OCTOBER 2013</t>
  </si>
  <si>
    <t>Please note: With effect from 1st October 2013, Grade 2 and the bottom scale-point of each grade is no longer active.</t>
  </si>
  <si>
    <t>APRIL 2014</t>
  </si>
  <si>
    <t>CALC</t>
  </si>
  <si>
    <t>DATE</t>
  </si>
  <si>
    <t>APRIL 2015</t>
  </si>
  <si>
    <t>G3 Mid</t>
  </si>
  <si>
    <t>G9 Mid</t>
  </si>
  <si>
    <t>G10 Mid</t>
  </si>
  <si>
    <t>G11 Mid</t>
  </si>
  <si>
    <t>Hourly Rate Calculator</t>
  </si>
  <si>
    <t xml:space="preserve">Type in the annual salary here: </t>
  </si>
  <si>
    <t>Hourly Rate:</t>
  </si>
  <si>
    <t>OCTOBER 2015</t>
  </si>
  <si>
    <t xml:space="preserve"> With effect from 1st October 2015, second-bottom scale-point of each grade (17 / 21 / 26 / 31 / 36 / 41 / 46 / 50 / 54 ) is no longer active. Staff on this scale-point will move to the next scale point, or mid-point for Grades 3, 9, 10 &amp; 11</t>
  </si>
  <si>
    <t>APRIL 2016</t>
  </si>
  <si>
    <t>APRIL 2017</t>
  </si>
  <si>
    <t>NEW DEAL APRIL 2018</t>
  </si>
  <si>
    <t>NEW DEAL APRIL 2019</t>
  </si>
  <si>
    <t>NEW DEAL OCTOBER 2019</t>
  </si>
  <si>
    <t>First point now removed.</t>
  </si>
  <si>
    <t>NEW DEAL APRIL 2020</t>
  </si>
  <si>
    <t>£500 applied</t>
  </si>
  <si>
    <t>NEW DEAL APRIL 2021</t>
  </si>
  <si>
    <t>NEW DEAL APRIL 2022</t>
  </si>
  <si>
    <t>NEW DEAL OCTOBER 2022</t>
  </si>
  <si>
    <t>February 2023</t>
  </si>
  <si>
    <t>April 2023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</si>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</sst>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3" fontId="3" fillId="0" borderId="0" xfId="0" applyNumberFormat="1" applyFont="1"/>
    <xf numFmtId="3" fontId="2" fillId="2" borderId="1" xfId="0" applyNumberFormat="1" applyFont="1" applyFill="1" applyBorder="1"/>
    <xf numFmtId="3" fontId="3" fillId="0" borderId="1" xfId="0" applyNumberFormat="1" applyFont="1" applyBorder="1"/>
    <xf numFmtId="3" fontId="2" fillId="0" borderId="1" xfId="0" applyNumberFormat="1" applyFont="1" applyBorder="1"/>
    <xf numFmtId="3" fontId="2" fillId="2" borderId="0" xfId="0" applyNumberFormat="1" applyFont="1" applyFill="1"/>
    <xf numFmtId="3" fontId="2" fillId="0" borderId="0" xfId="0" applyNumberFormat="1" applyFont="1"/>
    <xf numFmtId="0" fontId="1" fillId="3" borderId="0" xfId="0" applyFont="1" applyFill="1"/>
    <xf numFmtId="0" fontId="1" fillId="3" borderId="1" xfId="0" applyFont="1" applyFill="1" applyBorder="1"/>
    <xf numFmtId="0" fontId="2" fillId="0" borderId="0" xfId="0" applyFont="1"/>
    <xf numFmtId="49" fontId="0" fillId="0" borderId="0" xfId="0" applyNumberFormat="1"/>
    <xf numFmtId="0" fontId="4" fillId="0" borderId="0" xfId="0" applyFont="1"/>
    <xf numFmtId="3" fontId="5" fillId="0" borderId="1" xfId="0" applyNumberFormat="1" applyFont="1" applyBorder="1"/>
    <xf numFmtId="3" fontId="5" fillId="0" borderId="0" xfId="0" applyNumberFormat="1" applyFont="1"/>
    <xf numFmtId="0" fontId="6" fillId="0" borderId="0" xfId="0" applyFont="1"/>
    <xf numFmtId="3" fontId="4" fillId="0" borderId="1" xfId="0" applyNumberFormat="1" applyFont="1" applyBorder="1"/>
    <xf numFmtId="3" fontId="4" fillId="0" borderId="0" xfId="0" applyNumberFormat="1" applyFont="1"/>
    <xf numFmtId="3" fontId="7" fillId="0" borderId="1" xfId="0" applyNumberFormat="1" applyFont="1" applyBorder="1"/>
    <xf numFmtId="3" fontId="8" fillId="0" borderId="1" xfId="0" applyNumberFormat="1" applyFont="1" applyBorder="1"/>
    <xf numFmtId="0" fontId="3" fillId="0" borderId="0" xfId="0" applyFont="1" applyAlignment="1">
      <alignment horizontal="right"/>
    </xf>
    <xf numFmtId="0" fontId="2" fillId="3" borderId="0" xfId="0" applyFont="1" applyFill="1"/>
    <xf numFmtId="165" fontId="2" fillId="0" borderId="2" xfId="0" applyNumberFormat="1" applyFont="1" applyBorder="1"/>
    <xf numFmtId="164" fontId="2" fillId="0" borderId="2" xfId="0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3" fontId="13" fillId="0" borderId="1" xfId="0" applyNumberFormat="1" applyFont="1" applyBorder="1"/>
    <xf numFmtId="3" fontId="14" fillId="0" borderId="1" xfId="0" applyNumberFormat="1" applyFont="1" applyBorder="1"/>
    <xf numFmtId="3" fontId="2" fillId="4" borderId="1" xfId="0" applyNumberFormat="1" applyFont="1" applyFill="1" applyBorder="1"/>
    <xf numFmtId="3" fontId="2" fillId="4" borderId="0" xfId="0" applyNumberFormat="1" applyFont="1" applyFill="1"/>
    <xf numFmtId="3" fontId="16" fillId="0" borderId="1" xfId="0" applyNumberFormat="1" applyFont="1" applyBorder="1"/>
    <xf numFmtId="0" fontId="15" fillId="0" borderId="0" xfId="0" applyFont="1"/>
    <xf numFmtId="3" fontId="16" fillId="0" borderId="0" xfId="0" applyNumberFormat="1" applyFont="1"/>
    <xf numFmtId="0" fontId="15" fillId="0" borderId="0" xfId="0" applyFont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3" fontId="15" fillId="0" borderId="1" xfId="0" applyNumberFormat="1" applyFont="1" applyBorder="1"/>
    <xf numFmtId="3" fontId="15" fillId="0" borderId="0" xfId="0" applyNumberFormat="1" applyFont="1"/>
    <xf numFmtId="0" fontId="19" fillId="0" borderId="0" xfId="0" applyFont="1"/>
    <xf numFmtId="3" fontId="19" fillId="0" borderId="1" xfId="0" applyNumberFormat="1" applyFont="1" applyBorder="1"/>
    <xf numFmtId="0" fontId="17" fillId="0" borderId="0" xfId="0" applyFont="1"/>
    <xf numFmtId="3" fontId="19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F17" sqref="F17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42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/>
      <c r="D6" s="39"/>
      <c r="E6" s="40">
        <v>22</v>
      </c>
      <c r="F6" s="39">
        <f>('April 2023'!F6/100*6.5)+'April 2023'!F6</f>
        <v>25834.799897518686</v>
      </c>
      <c r="G6" s="40">
        <v>27</v>
      </c>
      <c r="H6" s="39">
        <f>('April 2023'!H6/100*6.5)+'April 2023'!H6</f>
        <v>29837.072803517625</v>
      </c>
      <c r="I6" s="40">
        <v>32</v>
      </c>
      <c r="J6" s="39">
        <f>('April 2023'!J6/100*6.5)+'April 2023'!J6</f>
        <v>34747.858217843066</v>
      </c>
      <c r="K6" s="40">
        <v>37</v>
      </c>
      <c r="L6" s="39">
        <f>('April 2023'!L6/100*6.5)+'April 2023'!L6</f>
        <v>39305.333212263751</v>
      </c>
    </row>
    <row r="7" spans="1:15" s="48" customFormat="1" x14ac:dyDescent="0.35">
      <c r="A7" s="40"/>
      <c r="B7" s="39"/>
      <c r="C7" s="3">
        <v>18</v>
      </c>
      <c r="D7" s="8">
        <f>('April 2023'!D7/100*6.5)+'April 2023'!D7</f>
        <v>24463.31625</v>
      </c>
      <c r="E7" s="3">
        <v>23</v>
      </c>
      <c r="F7" s="8">
        <f>('April 2023'!F7/100*6.5)+'April 2023'!F7</f>
        <v>26526.508284539999</v>
      </c>
      <c r="G7" s="3">
        <v>28</v>
      </c>
      <c r="H7" s="8">
        <f>('April 2023'!H7/100*6.5)+'April 2023'!H7</f>
        <v>30736.408417820621</v>
      </c>
      <c r="I7" s="3">
        <v>33</v>
      </c>
      <c r="J7" s="8">
        <f>('April 2023'!J7/100*6.5)+'April 2023'!J7</f>
        <v>35703.40230804</v>
      </c>
      <c r="K7" s="3">
        <v>38</v>
      </c>
      <c r="L7" s="8">
        <f>('April 2023'!L7/100*6.5)+'April 2023'!L7</f>
        <v>40388.206707036741</v>
      </c>
    </row>
    <row r="8" spans="1:15" s="53" customFormat="1" x14ac:dyDescent="0.35">
      <c r="A8" s="51"/>
      <c r="B8" s="52"/>
      <c r="C8" s="51">
        <v>19</v>
      </c>
      <c r="D8" s="36">
        <f>('April 2023'!D8/100*6.5)+'April 2023'!D8</f>
        <v>25107.375</v>
      </c>
      <c r="E8" s="51">
        <v>24</v>
      </c>
      <c r="F8" s="36">
        <f>('April 2023'!F8/100*6.5)+'April 2023'!F8</f>
        <v>27318.015394066879</v>
      </c>
      <c r="G8" s="51">
        <v>29</v>
      </c>
      <c r="H8" s="36">
        <f>('April 2023'!H8/100*6.5)+'April 2023'!H8</f>
        <v>31861.725047452306</v>
      </c>
      <c r="I8" s="51">
        <v>34</v>
      </c>
      <c r="J8" s="36">
        <f>('April 2023'!J8/100*6.5)+'April 2023'!J8</f>
        <v>36648.6223924605</v>
      </c>
      <c r="K8" s="51">
        <v>39</v>
      </c>
      <c r="L8" s="36">
        <f>('April 2023'!L8/100*6.5)+'April 2023'!L8</f>
        <v>41643.146964750384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('April 2023'!D12/100*6.5)+'April 2023'!D12</f>
        <v>44787.165073270109</v>
      </c>
      <c r="E12" s="42">
        <v>46.5</v>
      </c>
      <c r="F12" s="39">
        <f>('April 2023'!F12/100*6.5)+'April 2023'!F12</f>
        <v>49660.302191200739</v>
      </c>
      <c r="G12" s="42">
        <v>50.5</v>
      </c>
      <c r="H12" s="39">
        <f>('April 2023'!H12/100*6.5)+'April 2023'!H12</f>
        <v>55507.492618535158</v>
      </c>
      <c r="I12" s="42">
        <v>54.5</v>
      </c>
      <c r="J12" s="39">
        <f>('April 2023'!J12/100*6.5)+'April 2023'!J12</f>
        <v>64450.893734396486</v>
      </c>
      <c r="K12" s="3"/>
      <c r="L12" s="5"/>
    </row>
    <row r="13" spans="1:15" s="48" customFormat="1" x14ac:dyDescent="0.35">
      <c r="A13" s="40"/>
      <c r="B13" s="49"/>
      <c r="C13" s="3">
        <v>43</v>
      </c>
      <c r="D13" s="8">
        <f>('April 2023'!D13/100*6.5)+'April 2023'!D13</f>
        <v>45859.184023080939</v>
      </c>
      <c r="E13" s="3">
        <v>47</v>
      </c>
      <c r="F13" s="8">
        <f>('April 2023'!F13/100*6.5)+'April 2023'!F13</f>
        <v>50210.655581631792</v>
      </c>
      <c r="G13" s="3">
        <v>51</v>
      </c>
      <c r="H13" s="8">
        <f>('April 2023'!H13/100*6.5)+'April 2023'!H13</f>
        <v>56555.36016472031</v>
      </c>
      <c r="I13" s="3">
        <v>55</v>
      </c>
      <c r="J13" s="8">
        <f>('April 2023'!J13/100*6.5)+'April 2023'!J13</f>
        <v>65631.171558748829</v>
      </c>
      <c r="K13" s="40"/>
      <c r="L13" s="50"/>
    </row>
    <row r="14" spans="1:15" s="53" customFormat="1" x14ac:dyDescent="0.35">
      <c r="A14" s="51"/>
      <c r="B14" s="52"/>
      <c r="C14" s="51">
        <v>44</v>
      </c>
      <c r="D14" s="36">
        <f>('April 2023'!D14/100*6.5)+'April 2023'!D14</f>
        <v>46953.222052798425</v>
      </c>
      <c r="E14" s="51">
        <v>48</v>
      </c>
      <c r="F14" s="36">
        <f>('April 2023'!F14/100*6.5)+'April 2023'!F14</f>
        <v>51300.778643447135</v>
      </c>
      <c r="G14" s="51">
        <v>52</v>
      </c>
      <c r="H14" s="36">
        <f>('April 2023'!H14/100*6.5)+'April 2023'!H14</f>
        <v>58655.661128751563</v>
      </c>
      <c r="I14" s="51">
        <v>56</v>
      </c>
      <c r="J14" s="36">
        <f>('April 2023'!J14/100*6.5)+'April 2023'!J14</f>
        <v>67888.995095082428</v>
      </c>
      <c r="K14" s="51"/>
      <c r="L14" s="54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">
    <mergeCell ref="C1:L1"/>
    <mergeCell ref="C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K17" sqref="K17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31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x14ac:dyDescent="0.35">
      <c r="A6" s="15"/>
      <c r="B6" s="16"/>
      <c r="C6" s="23">
        <v>17.5</v>
      </c>
      <c r="D6" s="37">
        <f>'SCPs Apr 17'!D8+575</f>
        <v>18883.128474999998</v>
      </c>
      <c r="E6" s="3">
        <v>22</v>
      </c>
      <c r="F6" s="37">
        <f>'SCPs Apr 17'!F8+575</f>
        <v>21712.126325000001</v>
      </c>
      <c r="G6" s="3">
        <v>27</v>
      </c>
      <c r="H6" s="37">
        <f>'SCPs Apr 17'!H8+575</f>
        <v>25306.58135</v>
      </c>
      <c r="I6" s="3">
        <v>32</v>
      </c>
      <c r="J6" s="37">
        <f>'SCPs Apr 17'!J8+575</f>
        <v>29716.974575</v>
      </c>
      <c r="K6" s="3">
        <v>37</v>
      </c>
      <c r="L6" s="38">
        <f>'SCPs Apr 17'!L8+575</f>
        <v>33810.058499999999</v>
      </c>
    </row>
    <row r="7" spans="1:12" x14ac:dyDescent="0.35">
      <c r="B7" s="8"/>
      <c r="C7" s="3">
        <v>18</v>
      </c>
      <c r="D7" s="37">
        <f>'SCPs Apr 17'!D9+575</f>
        <v>19061.357400000001</v>
      </c>
      <c r="E7" s="3">
        <v>23</v>
      </c>
      <c r="F7" s="37">
        <f>'SCPs Apr 17'!F9+575</f>
        <v>22333.351999999999</v>
      </c>
      <c r="G7" s="3">
        <v>28</v>
      </c>
      <c r="H7" s="37">
        <f>'SCPs Apr 17'!H9+575</f>
        <v>26114.277749999997</v>
      </c>
      <c r="I7" s="3">
        <v>33</v>
      </c>
      <c r="J7" s="37">
        <f>'SCPs Apr 17'!J9+575</f>
        <v>30575.151999999998</v>
      </c>
      <c r="K7" s="3">
        <v>38</v>
      </c>
      <c r="L7" s="38">
        <f>'SCPs Apr 17'!L9+575</f>
        <v>34782.590899999996</v>
      </c>
    </row>
    <row r="8" spans="1:12" x14ac:dyDescent="0.35">
      <c r="B8" s="7"/>
      <c r="C8" s="3">
        <v>19</v>
      </c>
      <c r="D8" s="37">
        <f>'SCPs Apr 17'!D10+575</f>
        <v>19752.638374999999</v>
      </c>
      <c r="E8" s="3">
        <v>24</v>
      </c>
      <c r="F8" s="37">
        <f>'SCPs Apr 17'!F10+575</f>
        <v>23044.207250000003</v>
      </c>
      <c r="G8" s="3">
        <v>29</v>
      </c>
      <c r="H8" s="37">
        <f>'SCPs Apr 17'!H10+575</f>
        <v>27124.928474999997</v>
      </c>
      <c r="I8" s="3">
        <v>34</v>
      </c>
      <c r="J8" s="37">
        <f>'SCPs Apr 17'!J10+575</f>
        <v>31424.057400000002</v>
      </c>
      <c r="K8" s="3">
        <v>39</v>
      </c>
      <c r="L8" s="38">
        <f>'SCPs Apr 17'!L10+575</f>
        <v>35909.657050000002</v>
      </c>
    </row>
    <row r="9" spans="1:12" x14ac:dyDescent="0.35">
      <c r="B9" s="7"/>
      <c r="D9" s="7"/>
      <c r="F9" s="7"/>
      <c r="H9" s="7"/>
      <c r="J9" s="7"/>
      <c r="K9" s="3"/>
      <c r="L9" s="5"/>
    </row>
    <row r="10" spans="1:12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2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2" x14ac:dyDescent="0.35">
      <c r="B12" s="7"/>
      <c r="C12" s="3">
        <v>42</v>
      </c>
      <c r="D12" s="37">
        <f>'SCPs Apr 17'!D16+575</f>
        <v>38742.775800000003</v>
      </c>
      <c r="E12" s="23">
        <v>46.5</v>
      </c>
      <c r="F12" s="37">
        <f>'SCPs Apr 17'!F16+575</f>
        <v>43027.481575000005</v>
      </c>
      <c r="G12" s="23">
        <v>50.5</v>
      </c>
      <c r="H12" s="8">
        <v>48150</v>
      </c>
      <c r="I12" s="23">
        <v>54.5</v>
      </c>
      <c r="J12" s="36">
        <v>55985</v>
      </c>
      <c r="K12" s="3"/>
      <c r="L12" s="5"/>
    </row>
    <row r="13" spans="1:12" x14ac:dyDescent="0.35">
      <c r="B13" s="7"/>
      <c r="C13" s="3">
        <v>43</v>
      </c>
      <c r="D13" s="37">
        <f>'SCPs Apr 17'!D17+575</f>
        <v>39693.673475000003</v>
      </c>
      <c r="E13" s="3">
        <v>47</v>
      </c>
      <c r="F13" s="37">
        <f>'SCPs Apr 17'!F17+575</f>
        <v>43509.626875000002</v>
      </c>
      <c r="G13" s="3">
        <v>51</v>
      </c>
      <c r="H13" s="8">
        <v>49068</v>
      </c>
      <c r="I13" s="3">
        <v>55</v>
      </c>
      <c r="J13" s="36">
        <v>57019</v>
      </c>
      <c r="K13" s="3"/>
      <c r="L13" s="5"/>
    </row>
    <row r="14" spans="1:12" x14ac:dyDescent="0.35">
      <c r="B14" s="7"/>
      <c r="C14" s="3">
        <v>44</v>
      </c>
      <c r="D14" s="37">
        <f>'SCPs Apr 17'!D18+575</f>
        <v>40655.903624999999</v>
      </c>
      <c r="E14" s="3">
        <v>48</v>
      </c>
      <c r="F14" s="37">
        <f>'SCPs Apr 17'!F18+575</f>
        <v>44464.645449999996</v>
      </c>
      <c r="G14" s="3">
        <v>52</v>
      </c>
      <c r="H14" s="8">
        <v>50908</v>
      </c>
      <c r="I14" s="3">
        <v>56</v>
      </c>
      <c r="J14" s="36">
        <v>58997</v>
      </c>
      <c r="K14" s="3"/>
      <c r="L14" s="5"/>
    </row>
    <row r="15" spans="1:12" ht="18" customHeight="1" x14ac:dyDescent="0.35"/>
    <row r="16" spans="1:12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5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9.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</sheetData>
  <mergeCells count="4">
    <mergeCell ref="A1:J1"/>
    <mergeCell ref="A2:J2"/>
    <mergeCell ref="A19:L20"/>
    <mergeCell ref="A21:L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O18" sqref="O18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16637.88</v>
      </c>
      <c r="C6" s="15">
        <v>16</v>
      </c>
      <c r="D6" s="16">
        <v>17709.72</v>
      </c>
      <c r="E6" s="15">
        <v>20</v>
      </c>
      <c r="F6" s="16">
        <v>19877.759999999998</v>
      </c>
      <c r="G6" s="15">
        <v>25</v>
      </c>
      <c r="H6" s="16">
        <v>23182.6</v>
      </c>
      <c r="I6" s="15">
        <v>30</v>
      </c>
      <c r="J6" s="16">
        <v>27440.525000000001</v>
      </c>
      <c r="K6" s="15">
        <v>35</v>
      </c>
      <c r="L6" s="17">
        <v>31495.45</v>
      </c>
    </row>
    <row r="7" spans="1:12" x14ac:dyDescent="0.35">
      <c r="A7" s="15">
        <v>14</v>
      </c>
      <c r="B7" s="16">
        <v>16940.349999999999</v>
      </c>
      <c r="C7" s="15">
        <v>17</v>
      </c>
      <c r="D7" s="16">
        <v>18129.93</v>
      </c>
      <c r="E7" s="15">
        <v>21</v>
      </c>
      <c r="F7" s="16">
        <v>20604.5</v>
      </c>
      <c r="G7" s="15">
        <v>26</v>
      </c>
      <c r="H7" s="16">
        <v>23937.759999999998</v>
      </c>
      <c r="I7" s="15">
        <v>31</v>
      </c>
      <c r="J7" s="16">
        <v>28306.32</v>
      </c>
      <c r="K7" s="15">
        <v>36</v>
      </c>
      <c r="L7" s="16">
        <v>32330.794999999998</v>
      </c>
    </row>
    <row r="8" spans="1:12" x14ac:dyDescent="0.35">
      <c r="A8" s="15">
        <v>15</v>
      </c>
      <c r="B8" s="16">
        <v>17294.584999999999</v>
      </c>
      <c r="C8" s="23" t="s">
        <v>20</v>
      </c>
      <c r="D8" s="8">
        <v>18308.128474999998</v>
      </c>
      <c r="E8" s="3">
        <v>22</v>
      </c>
      <c r="F8" s="8">
        <v>21137.126325000001</v>
      </c>
      <c r="G8" s="3">
        <v>27</v>
      </c>
      <c r="H8" s="8">
        <v>24731.58135</v>
      </c>
      <c r="I8" s="3">
        <v>32</v>
      </c>
      <c r="J8" s="8">
        <v>29141.974575</v>
      </c>
      <c r="K8" s="3">
        <v>37</v>
      </c>
      <c r="L8" s="10">
        <v>33235.058499999999</v>
      </c>
    </row>
    <row r="9" spans="1:12" x14ac:dyDescent="0.35">
      <c r="B9" s="8"/>
      <c r="C9" s="3">
        <v>18</v>
      </c>
      <c r="D9" s="8">
        <v>18486.357400000001</v>
      </c>
      <c r="E9" s="3">
        <v>23</v>
      </c>
      <c r="F9" s="8">
        <v>21758.351999999999</v>
      </c>
      <c r="G9" s="3">
        <v>28</v>
      </c>
      <c r="H9" s="8">
        <v>25539.277749999997</v>
      </c>
      <c r="I9" s="3">
        <v>33</v>
      </c>
      <c r="J9" s="8">
        <v>30000.151999999998</v>
      </c>
      <c r="K9" s="3">
        <v>38</v>
      </c>
      <c r="L9" s="10">
        <v>34207.590899999996</v>
      </c>
    </row>
    <row r="10" spans="1:12" x14ac:dyDescent="0.35">
      <c r="B10" s="7"/>
      <c r="C10" s="3">
        <v>19</v>
      </c>
      <c r="D10" s="8">
        <v>19177.638374999999</v>
      </c>
      <c r="E10" s="3">
        <v>24</v>
      </c>
      <c r="F10" s="8">
        <v>22469.207250000003</v>
      </c>
      <c r="G10" s="3">
        <v>29</v>
      </c>
      <c r="H10" s="8">
        <v>26549.928474999997</v>
      </c>
      <c r="I10" s="3">
        <v>34</v>
      </c>
      <c r="J10" s="8">
        <v>30849.057400000002</v>
      </c>
      <c r="K10" s="3">
        <v>39</v>
      </c>
      <c r="L10" s="10">
        <v>35334.657050000002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17</v>
      </c>
      <c r="G13" s="3" t="s">
        <v>9</v>
      </c>
      <c r="H13" s="7" t="s">
        <v>17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36261.89</v>
      </c>
      <c r="E14" s="15">
        <v>45</v>
      </c>
      <c r="F14" s="16">
        <v>40981.64</v>
      </c>
      <c r="G14" s="15">
        <v>49</v>
      </c>
      <c r="H14" s="16">
        <v>44831.535000000003</v>
      </c>
      <c r="I14" s="15">
        <v>53</v>
      </c>
      <c r="J14" s="16">
        <v>52275.544999999998</v>
      </c>
      <c r="K14" s="15"/>
      <c r="L14" s="20"/>
    </row>
    <row r="15" spans="1:12" x14ac:dyDescent="0.35">
      <c r="B15" s="7"/>
      <c r="C15" s="15">
        <v>41</v>
      </c>
      <c r="D15" s="16">
        <v>37219.035000000003</v>
      </c>
      <c r="E15" s="15">
        <v>46</v>
      </c>
      <c r="F15" s="16">
        <v>41971.264999999999</v>
      </c>
      <c r="G15" s="15">
        <v>50</v>
      </c>
      <c r="H15" s="16">
        <v>46647.37</v>
      </c>
      <c r="I15" s="15">
        <v>54</v>
      </c>
      <c r="J15" s="16">
        <v>54274.080000000002</v>
      </c>
      <c r="K15" s="3"/>
      <c r="L15" s="5"/>
    </row>
    <row r="16" spans="1:12" x14ac:dyDescent="0.35">
      <c r="B16" s="7"/>
      <c r="C16" s="3">
        <v>42</v>
      </c>
      <c r="D16" s="8">
        <v>38167.775800000003</v>
      </c>
      <c r="E16" s="23" t="s">
        <v>21</v>
      </c>
      <c r="F16" s="8">
        <v>42452.481575000005</v>
      </c>
      <c r="G16" s="23" t="s">
        <v>22</v>
      </c>
      <c r="H16" s="8">
        <v>47555.186000000002</v>
      </c>
      <c r="I16" s="23" t="s">
        <v>23</v>
      </c>
      <c r="J16" s="36">
        <v>55294.236199999999</v>
      </c>
      <c r="K16" s="3"/>
      <c r="L16" s="5"/>
    </row>
    <row r="17" spans="1:12" x14ac:dyDescent="0.35">
      <c r="B17" s="7"/>
      <c r="C17" s="3">
        <v>43</v>
      </c>
      <c r="D17" s="8">
        <v>39118.673475000003</v>
      </c>
      <c r="E17" s="3">
        <v>47</v>
      </c>
      <c r="F17" s="8">
        <v>42934.626875000002</v>
      </c>
      <c r="G17" s="3">
        <v>51</v>
      </c>
      <c r="H17" s="8">
        <v>48461.784</v>
      </c>
      <c r="I17" s="3">
        <v>55</v>
      </c>
      <c r="J17" s="36">
        <v>56315.189175</v>
      </c>
      <c r="K17" s="3"/>
      <c r="L17" s="5"/>
    </row>
    <row r="18" spans="1:12" x14ac:dyDescent="0.35">
      <c r="B18" s="7"/>
      <c r="C18" s="3">
        <v>44</v>
      </c>
      <c r="D18" s="8">
        <v>40080.903624999999</v>
      </c>
      <c r="E18" s="3">
        <v>48</v>
      </c>
      <c r="F18" s="8">
        <v>43889.645449999996</v>
      </c>
      <c r="G18" s="3">
        <v>52</v>
      </c>
      <c r="H18" s="8">
        <v>50279.100899999998</v>
      </c>
      <c r="I18" s="3">
        <v>56</v>
      </c>
      <c r="J18" s="36">
        <v>58268.495775000003</v>
      </c>
      <c r="K18" s="3"/>
      <c r="L18" s="5"/>
    </row>
    <row r="19" spans="1:12" ht="18" customHeight="1" x14ac:dyDescent="0.35"/>
    <row r="20" spans="1:12" ht="18" customHeight="1" x14ac:dyDescent="0.35">
      <c r="C20" s="24" t="s">
        <v>24</v>
      </c>
      <c r="D20" s="24"/>
      <c r="E20" s="24"/>
    </row>
    <row r="21" spans="1:12" ht="18" customHeight="1" x14ac:dyDescent="0.35">
      <c r="C21" s="13" t="s">
        <v>25</v>
      </c>
      <c r="F21" s="25"/>
      <c r="G21" s="13" t="s">
        <v>26</v>
      </c>
      <c r="I21" s="26">
        <f>SUM(F21/(52.14*37))</f>
        <v>0</v>
      </c>
    </row>
    <row r="22" spans="1:12" ht="18" customHeight="1" x14ac:dyDescent="0.35">
      <c r="C22" s="13"/>
      <c r="F22" s="27"/>
      <c r="H22" s="13"/>
      <c r="I22" s="5"/>
      <c r="J22" s="28"/>
    </row>
    <row r="23" spans="1:12" ht="10.5" customHeight="1" x14ac:dyDescent="0.25">
      <c r="A23" s="59" t="s">
        <v>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5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2.75" customHeight="1" x14ac:dyDescent="0.25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9.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</sheetData>
  <mergeCells count="4">
    <mergeCell ref="A1:J1"/>
    <mergeCell ref="A2:J2"/>
    <mergeCell ref="A23:L24"/>
    <mergeCell ref="A25:L26"/>
  </mergeCells>
  <pageMargins left="0.7" right="0.7" top="0.75" bottom="0.75" header="0.3" footer="0.3"/>
  <pageSetup paperSize="9" scale="9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workbookViewId="0">
      <selection activeCell="J14" sqref="J14:J15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29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16392</v>
      </c>
      <c r="C6" s="15">
        <v>16</v>
      </c>
      <c r="D6" s="16">
        <v>17448</v>
      </c>
      <c r="E6" s="15">
        <v>20</v>
      </c>
      <c r="F6" s="16">
        <v>19584</v>
      </c>
      <c r="G6" s="15">
        <v>25</v>
      </c>
      <c r="H6" s="16">
        <v>22840</v>
      </c>
      <c r="I6" s="15">
        <v>30</v>
      </c>
      <c r="J6" s="16">
        <v>27035</v>
      </c>
      <c r="K6" s="15">
        <v>35</v>
      </c>
      <c r="L6" s="17">
        <v>31030</v>
      </c>
    </row>
    <row r="7" spans="1:12" x14ac:dyDescent="0.35">
      <c r="A7" s="15">
        <v>14</v>
      </c>
      <c r="B7" s="16">
        <v>16690</v>
      </c>
      <c r="C7" s="15">
        <v>17</v>
      </c>
      <c r="D7" s="16">
        <v>17862</v>
      </c>
      <c r="E7" s="15">
        <v>21</v>
      </c>
      <c r="F7" s="16">
        <v>20300</v>
      </c>
      <c r="G7" s="15">
        <v>26</v>
      </c>
      <c r="H7" s="16">
        <v>23584</v>
      </c>
      <c r="I7" s="15">
        <v>31</v>
      </c>
      <c r="J7" s="16">
        <v>27888</v>
      </c>
      <c r="K7" s="15">
        <v>36</v>
      </c>
      <c r="L7" s="16">
        <v>31853</v>
      </c>
    </row>
    <row r="8" spans="1:12" x14ac:dyDescent="0.35">
      <c r="A8" s="15">
        <v>15</v>
      </c>
      <c r="B8" s="16">
        <v>17039</v>
      </c>
      <c r="C8" s="23" t="s">
        <v>20</v>
      </c>
      <c r="D8" s="8">
        <v>18038</v>
      </c>
      <c r="E8" s="3">
        <v>22</v>
      </c>
      <c r="F8" s="8">
        <v>20825</v>
      </c>
      <c r="G8" s="3">
        <v>27</v>
      </c>
      <c r="H8" s="8">
        <v>24366</v>
      </c>
      <c r="I8" s="3">
        <v>32</v>
      </c>
      <c r="J8" s="8">
        <v>28711</v>
      </c>
      <c r="K8" s="3">
        <v>37</v>
      </c>
      <c r="L8" s="10">
        <v>32744</v>
      </c>
    </row>
    <row r="9" spans="1:12" x14ac:dyDescent="0.35">
      <c r="B9" s="8"/>
      <c r="C9" s="3">
        <v>18</v>
      </c>
      <c r="D9" s="8">
        <v>18213</v>
      </c>
      <c r="E9" s="3">
        <v>23</v>
      </c>
      <c r="F9" s="8">
        <v>21437</v>
      </c>
      <c r="G9" s="3">
        <v>28</v>
      </c>
      <c r="H9" s="8">
        <v>25162</v>
      </c>
      <c r="I9" s="3">
        <v>33</v>
      </c>
      <c r="J9" s="8">
        <v>29557</v>
      </c>
      <c r="K9" s="3">
        <v>38</v>
      </c>
      <c r="L9" s="10">
        <v>33702</v>
      </c>
    </row>
    <row r="10" spans="1:12" x14ac:dyDescent="0.35">
      <c r="B10" s="7"/>
      <c r="C10" s="3">
        <v>19</v>
      </c>
      <c r="D10" s="8">
        <v>18894</v>
      </c>
      <c r="E10" s="3">
        <v>24</v>
      </c>
      <c r="F10" s="8">
        <v>22137</v>
      </c>
      <c r="G10" s="3">
        <v>29</v>
      </c>
      <c r="H10" s="8">
        <v>26158</v>
      </c>
      <c r="I10" s="3">
        <v>34</v>
      </c>
      <c r="J10" s="8">
        <v>30393</v>
      </c>
      <c r="K10" s="3">
        <v>39</v>
      </c>
      <c r="L10" s="10">
        <v>34812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17</v>
      </c>
      <c r="G13" s="3" t="s">
        <v>9</v>
      </c>
      <c r="H13" s="7" t="s">
        <v>17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35726</v>
      </c>
      <c r="E14" s="15">
        <v>45</v>
      </c>
      <c r="F14" s="16">
        <v>40376</v>
      </c>
      <c r="G14" s="15">
        <v>49</v>
      </c>
      <c r="H14" s="16">
        <v>44169</v>
      </c>
      <c r="I14" s="15">
        <v>53</v>
      </c>
      <c r="J14" s="16">
        <v>51503</v>
      </c>
      <c r="K14" s="15"/>
      <c r="L14" s="20"/>
    </row>
    <row r="15" spans="1:12" x14ac:dyDescent="0.35">
      <c r="B15" s="7"/>
      <c r="C15" s="15">
        <v>41</v>
      </c>
      <c r="D15" s="16">
        <v>36669</v>
      </c>
      <c r="E15" s="15">
        <v>46</v>
      </c>
      <c r="F15" s="16">
        <v>41351</v>
      </c>
      <c r="G15" s="15">
        <v>50</v>
      </c>
      <c r="H15" s="16">
        <v>45958</v>
      </c>
      <c r="I15" s="15">
        <v>54</v>
      </c>
      <c r="J15" s="16">
        <v>53472</v>
      </c>
      <c r="K15" s="3"/>
      <c r="L15" s="5"/>
    </row>
    <row r="16" spans="1:12" x14ac:dyDescent="0.35">
      <c r="B16" s="7"/>
      <c r="C16" s="3">
        <v>42</v>
      </c>
      <c r="D16" s="8">
        <v>37604</v>
      </c>
      <c r="E16" s="23" t="s">
        <v>21</v>
      </c>
      <c r="F16" s="8">
        <v>41825</v>
      </c>
      <c r="G16" s="23" t="s">
        <v>22</v>
      </c>
      <c r="H16" s="8">
        <v>46852</v>
      </c>
      <c r="I16" s="23" t="s">
        <v>23</v>
      </c>
      <c r="J16" s="8">
        <v>54477</v>
      </c>
      <c r="K16" s="3"/>
      <c r="L16" s="5"/>
    </row>
    <row r="17" spans="1:12" x14ac:dyDescent="0.35">
      <c r="B17" s="7"/>
      <c r="C17" s="3">
        <v>43</v>
      </c>
      <c r="D17" s="8">
        <v>38541</v>
      </c>
      <c r="E17" s="3">
        <v>47</v>
      </c>
      <c r="F17" s="8">
        <v>42300</v>
      </c>
      <c r="G17" s="3">
        <v>51</v>
      </c>
      <c r="H17" s="8">
        <v>47746</v>
      </c>
      <c r="I17" s="3">
        <v>55</v>
      </c>
      <c r="J17" s="8">
        <v>55483</v>
      </c>
      <c r="K17" s="3"/>
      <c r="L17" s="5"/>
    </row>
    <row r="18" spans="1:12" x14ac:dyDescent="0.35">
      <c r="B18" s="7"/>
      <c r="C18" s="3">
        <v>44</v>
      </c>
      <c r="D18" s="8">
        <v>39489</v>
      </c>
      <c r="E18" s="3">
        <v>48</v>
      </c>
      <c r="F18" s="8">
        <v>43241</v>
      </c>
      <c r="G18" s="3">
        <v>52</v>
      </c>
      <c r="H18" s="8">
        <v>49536</v>
      </c>
      <c r="I18" s="3">
        <v>56</v>
      </c>
      <c r="J18" s="8">
        <v>57407</v>
      </c>
      <c r="K18" s="3"/>
      <c r="L18" s="5"/>
    </row>
    <row r="19" spans="1:12" ht="18" customHeight="1" x14ac:dyDescent="0.35"/>
    <row r="20" spans="1:12" ht="18" customHeight="1" x14ac:dyDescent="0.35">
      <c r="C20" s="24" t="s">
        <v>24</v>
      </c>
      <c r="D20" s="24"/>
      <c r="E20" s="24"/>
    </row>
    <row r="21" spans="1:12" ht="18" customHeight="1" x14ac:dyDescent="0.35">
      <c r="C21" s="13" t="s">
        <v>25</v>
      </c>
      <c r="F21" s="25"/>
      <c r="G21" s="13" t="s">
        <v>26</v>
      </c>
      <c r="I21" s="26">
        <f>SUM(F21/(52.14*37))</f>
        <v>0</v>
      </c>
    </row>
    <row r="22" spans="1:12" ht="18" customHeight="1" x14ac:dyDescent="0.35">
      <c r="C22" s="13"/>
      <c r="F22" s="27"/>
      <c r="H22" s="13"/>
      <c r="I22" s="5"/>
      <c r="J22" s="28"/>
    </row>
    <row r="23" spans="1:12" ht="10.5" customHeight="1" x14ac:dyDescent="0.25">
      <c r="A23" s="59" t="s">
        <v>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5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2.75" customHeight="1" x14ac:dyDescent="0.25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9.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</sheetData>
  <mergeCells count="4">
    <mergeCell ref="A1:J1"/>
    <mergeCell ref="A2:J2"/>
    <mergeCell ref="A23:L24"/>
    <mergeCell ref="A25:L26"/>
  </mergeCells>
  <pageMargins left="0.74803149606299213" right="0.74803149606299213" top="0.98425196850393704" bottom="0.98425196850393704" header="0.51181102362204722" footer="0.51181102362204722"/>
  <pageSetup paperSize="9" scale="98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workbookViewId="0">
      <selection activeCell="F21" sqref="F21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27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16149.665000000001</v>
      </c>
      <c r="C6" s="15">
        <v>16</v>
      </c>
      <c r="D6" s="16">
        <v>17190.04</v>
      </c>
      <c r="E6" s="15">
        <v>20</v>
      </c>
      <c r="F6" s="16">
        <v>19295.150000000001</v>
      </c>
      <c r="G6" s="15">
        <v>25</v>
      </c>
      <c r="H6" s="16">
        <v>22501.535</v>
      </c>
      <c r="I6" s="15">
        <v>30</v>
      </c>
      <c r="J6" s="16">
        <v>26634.615000000002</v>
      </c>
      <c r="K6" s="15">
        <v>35</v>
      </c>
      <c r="L6" s="17">
        <v>30570.785</v>
      </c>
    </row>
    <row r="7" spans="1:12" x14ac:dyDescent="0.35">
      <c r="A7" s="15">
        <v>14</v>
      </c>
      <c r="B7" s="16">
        <v>16443</v>
      </c>
      <c r="C7" s="15">
        <v>17</v>
      </c>
      <c r="D7" s="16">
        <v>17598.07</v>
      </c>
      <c r="E7" s="15">
        <v>21</v>
      </c>
      <c r="F7" s="16">
        <v>19999.560000000001</v>
      </c>
      <c r="G7" s="15">
        <v>26</v>
      </c>
      <c r="H7" s="16">
        <v>23235.38</v>
      </c>
      <c r="I7" s="15">
        <v>31</v>
      </c>
      <c r="J7" s="16">
        <v>27476.05</v>
      </c>
      <c r="K7" s="15">
        <v>36</v>
      </c>
      <c r="L7" s="16">
        <v>31381.77</v>
      </c>
    </row>
    <row r="8" spans="1:12" x14ac:dyDescent="0.35">
      <c r="A8" s="15">
        <v>15</v>
      </c>
      <c r="B8" s="16">
        <v>16787.084999999999</v>
      </c>
      <c r="C8" s="23" t="s">
        <v>20</v>
      </c>
      <c r="D8" s="8">
        <v>17771</v>
      </c>
      <c r="E8" s="3">
        <v>22</v>
      </c>
      <c r="F8" s="8">
        <v>20517.21</v>
      </c>
      <c r="G8" s="3">
        <v>27</v>
      </c>
      <c r="H8" s="8">
        <v>24005.764999999999</v>
      </c>
      <c r="I8" s="3">
        <v>32</v>
      </c>
      <c r="J8" s="8">
        <v>28287.035</v>
      </c>
      <c r="K8" s="3">
        <v>37</v>
      </c>
      <c r="L8" s="10">
        <v>32259.744999999999</v>
      </c>
    </row>
    <row r="9" spans="1:12" x14ac:dyDescent="0.35">
      <c r="B9" s="8"/>
      <c r="C9" s="3">
        <v>18</v>
      </c>
      <c r="D9" s="8">
        <v>17944.185000000001</v>
      </c>
      <c r="E9" s="3">
        <v>23</v>
      </c>
      <c r="F9" s="8">
        <v>21120.12</v>
      </c>
      <c r="G9" s="3">
        <v>28</v>
      </c>
      <c r="H9" s="8">
        <v>24790.36</v>
      </c>
      <c r="I9" s="3">
        <v>33</v>
      </c>
      <c r="J9" s="8">
        <v>29120.35</v>
      </c>
      <c r="K9" s="3">
        <v>38</v>
      </c>
      <c r="L9" s="10">
        <v>33203.695</v>
      </c>
    </row>
    <row r="10" spans="1:12" x14ac:dyDescent="0.35">
      <c r="B10" s="7"/>
      <c r="C10" s="3">
        <v>19</v>
      </c>
      <c r="D10" s="8">
        <v>18615.099999999999</v>
      </c>
      <c r="E10" s="3">
        <v>24</v>
      </c>
      <c r="F10" s="8">
        <v>21810.32</v>
      </c>
      <c r="G10" s="3">
        <v>29</v>
      </c>
      <c r="H10" s="8">
        <v>25770.85</v>
      </c>
      <c r="I10" s="3">
        <v>34</v>
      </c>
      <c r="J10" s="8">
        <v>29943.514999999999</v>
      </c>
      <c r="K10" s="3">
        <v>39</v>
      </c>
      <c r="L10" s="10">
        <v>34297.864999999998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17</v>
      </c>
      <c r="G13" s="3" t="s">
        <v>9</v>
      </c>
      <c r="H13" s="7" t="s">
        <v>17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35198.17</v>
      </c>
      <c r="E14" s="15">
        <v>45</v>
      </c>
      <c r="F14" s="16">
        <v>39778.864999999998</v>
      </c>
      <c r="G14" s="15">
        <v>49</v>
      </c>
      <c r="H14" s="16">
        <v>43516.095000000001</v>
      </c>
      <c r="I14" s="15">
        <v>53</v>
      </c>
      <c r="J14" s="16">
        <v>50741.88</v>
      </c>
      <c r="K14" s="15"/>
      <c r="L14" s="20"/>
    </row>
    <row r="15" spans="1:12" x14ac:dyDescent="0.35">
      <c r="B15" s="7"/>
      <c r="C15" s="15">
        <v>41</v>
      </c>
      <c r="D15" s="16">
        <v>36126.894999999997</v>
      </c>
      <c r="E15" s="15">
        <v>46</v>
      </c>
      <c r="F15" s="16">
        <v>40740.07</v>
      </c>
      <c r="G15" s="15">
        <v>50</v>
      </c>
      <c r="H15" s="16">
        <v>45279.15</v>
      </c>
      <c r="I15" s="15">
        <v>54</v>
      </c>
      <c r="J15" s="16">
        <v>52681.544999999998</v>
      </c>
      <c r="K15" s="3"/>
      <c r="L15" s="5"/>
    </row>
    <row r="16" spans="1:12" x14ac:dyDescent="0.35">
      <c r="B16" s="7"/>
      <c r="C16" s="3">
        <v>42</v>
      </c>
      <c r="D16" s="8">
        <v>37047.5</v>
      </c>
      <c r="E16" s="23" t="s">
        <v>21</v>
      </c>
      <c r="F16" s="8">
        <v>41207</v>
      </c>
      <c r="G16" s="23" t="s">
        <v>22</v>
      </c>
      <c r="H16" s="8">
        <v>46160</v>
      </c>
      <c r="I16" s="23" t="s">
        <v>23</v>
      </c>
      <c r="J16" s="8">
        <v>53672</v>
      </c>
      <c r="K16" s="3"/>
      <c r="L16" s="5"/>
    </row>
    <row r="17" spans="1:12" x14ac:dyDescent="0.35">
      <c r="B17" s="7"/>
      <c r="C17" s="3">
        <v>43</v>
      </c>
      <c r="D17" s="8">
        <v>37971.15</v>
      </c>
      <c r="E17" s="3">
        <v>47</v>
      </c>
      <c r="F17" s="8">
        <v>41674.885000000002</v>
      </c>
      <c r="G17" s="3">
        <v>51</v>
      </c>
      <c r="H17" s="8">
        <v>47040.175000000003</v>
      </c>
      <c r="I17" s="3">
        <v>55</v>
      </c>
      <c r="J17" s="8">
        <v>54662.824999999997</v>
      </c>
      <c r="K17" s="3"/>
      <c r="L17" s="5"/>
    </row>
    <row r="18" spans="1:12" x14ac:dyDescent="0.35">
      <c r="B18" s="7"/>
      <c r="C18" s="3">
        <v>44</v>
      </c>
      <c r="D18" s="8">
        <v>38904.949999999997</v>
      </c>
      <c r="E18" s="3">
        <v>48</v>
      </c>
      <c r="F18" s="8">
        <v>42601.58</v>
      </c>
      <c r="G18" s="3">
        <v>52</v>
      </c>
      <c r="H18" s="8">
        <v>48804.245000000003</v>
      </c>
      <c r="I18" s="3">
        <v>56</v>
      </c>
      <c r="J18" s="8">
        <v>56558.845000000001</v>
      </c>
      <c r="K18" s="3"/>
      <c r="L18" s="5"/>
    </row>
    <row r="19" spans="1:12" ht="18" customHeight="1" x14ac:dyDescent="0.35"/>
    <row r="20" spans="1:12" ht="18" customHeight="1" x14ac:dyDescent="0.35">
      <c r="C20" s="24" t="s">
        <v>24</v>
      </c>
      <c r="D20" s="24"/>
      <c r="E20" s="24"/>
    </row>
    <row r="21" spans="1:12" ht="18" customHeight="1" x14ac:dyDescent="0.35">
      <c r="C21" s="13" t="s">
        <v>25</v>
      </c>
      <c r="F21" s="25"/>
      <c r="G21" s="13" t="s">
        <v>26</v>
      </c>
      <c r="I21" s="26">
        <f>SUM(F21/(52.14*37))</f>
        <v>0</v>
      </c>
    </row>
    <row r="22" spans="1:12" ht="18" customHeight="1" x14ac:dyDescent="0.35">
      <c r="C22" s="13"/>
      <c r="F22" s="27"/>
      <c r="H22" s="13"/>
      <c r="I22" s="5"/>
      <c r="J22" s="28"/>
    </row>
    <row r="23" spans="1:12" ht="10.5" customHeight="1" x14ac:dyDescent="0.25">
      <c r="A23" s="59" t="s">
        <v>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5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2.75" customHeight="1" x14ac:dyDescent="0.25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9.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</sheetData>
  <mergeCells count="4">
    <mergeCell ref="A1:J1"/>
    <mergeCell ref="A2:J2"/>
    <mergeCell ref="A23:L24"/>
    <mergeCell ref="A25:L26"/>
  </mergeCells>
  <pageMargins left="0.74803149606299213" right="0.74803149606299213" top="0.98425196850393704" bottom="0.98425196850393704" header="0.51181102362204722" footer="0.51181102362204722"/>
  <pageSetup paperSize="9" scale="98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G7" sqref="G7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.36328125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19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16149.665000000001</v>
      </c>
      <c r="C6" s="15">
        <v>16</v>
      </c>
      <c r="D6" s="16">
        <v>17190.04</v>
      </c>
      <c r="E6" s="15">
        <v>20</v>
      </c>
      <c r="F6" s="16">
        <v>19295.150000000001</v>
      </c>
      <c r="G6" s="15">
        <v>25</v>
      </c>
      <c r="H6" s="16">
        <v>22501.535</v>
      </c>
      <c r="I6" s="15">
        <v>30</v>
      </c>
      <c r="J6" s="16">
        <v>26634.615000000002</v>
      </c>
      <c r="K6" s="15">
        <v>35</v>
      </c>
      <c r="L6" s="17">
        <v>30570.785</v>
      </c>
    </row>
    <row r="7" spans="1:12" x14ac:dyDescent="0.35">
      <c r="A7" s="15">
        <v>14</v>
      </c>
      <c r="B7" s="16">
        <v>16443</v>
      </c>
      <c r="C7" s="3">
        <v>17</v>
      </c>
      <c r="D7" s="8">
        <v>17598.07</v>
      </c>
      <c r="E7" s="3">
        <v>21</v>
      </c>
      <c r="F7" s="8">
        <v>19999.560000000001</v>
      </c>
      <c r="G7" s="3">
        <v>26</v>
      </c>
      <c r="H7" s="8">
        <v>23235.38</v>
      </c>
      <c r="I7" s="3">
        <v>31</v>
      </c>
      <c r="J7" s="8">
        <v>27476.05</v>
      </c>
      <c r="K7" s="3">
        <v>36</v>
      </c>
      <c r="L7" s="10">
        <v>31381.77</v>
      </c>
    </row>
    <row r="8" spans="1:12" x14ac:dyDescent="0.35">
      <c r="A8" s="15">
        <v>15</v>
      </c>
      <c r="B8" s="16">
        <v>16787.084999999999</v>
      </c>
      <c r="C8" s="3">
        <v>18</v>
      </c>
      <c r="D8" s="8">
        <v>17944.185000000001</v>
      </c>
      <c r="E8" s="3">
        <v>22</v>
      </c>
      <c r="F8" s="8">
        <v>20517.21</v>
      </c>
      <c r="G8" s="3">
        <v>27</v>
      </c>
      <c r="H8" s="8">
        <v>24005.764999999999</v>
      </c>
      <c r="I8" s="3">
        <v>32</v>
      </c>
      <c r="J8" s="8">
        <v>28287.035</v>
      </c>
      <c r="K8" s="3">
        <v>37</v>
      </c>
      <c r="L8" s="10">
        <v>32259.744999999999</v>
      </c>
    </row>
    <row r="9" spans="1:12" x14ac:dyDescent="0.35">
      <c r="B9" s="8"/>
      <c r="C9" s="3">
        <v>19</v>
      </c>
      <c r="D9" s="8">
        <v>18615.099999999999</v>
      </c>
      <c r="E9" s="3">
        <v>23</v>
      </c>
      <c r="F9" s="8">
        <v>21120.12</v>
      </c>
      <c r="G9" s="3">
        <v>28</v>
      </c>
      <c r="H9" s="8">
        <v>24790.36</v>
      </c>
      <c r="I9" s="3">
        <v>33</v>
      </c>
      <c r="J9" s="8">
        <v>29120.35</v>
      </c>
      <c r="K9" s="3">
        <v>38</v>
      </c>
      <c r="L9" s="10">
        <v>33203.695</v>
      </c>
    </row>
    <row r="10" spans="1:12" x14ac:dyDescent="0.35">
      <c r="B10" s="7"/>
      <c r="D10" s="7"/>
      <c r="E10" s="3">
        <v>24</v>
      </c>
      <c r="F10" s="8">
        <v>21810.32</v>
      </c>
      <c r="G10" s="3">
        <v>29</v>
      </c>
      <c r="H10" s="8">
        <v>25770.85</v>
      </c>
      <c r="I10" s="3">
        <v>34</v>
      </c>
      <c r="J10" s="8">
        <v>29943.514999999999</v>
      </c>
      <c r="K10" s="3">
        <v>39</v>
      </c>
      <c r="L10" s="10">
        <v>34297.864999999998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17</v>
      </c>
      <c r="G13" s="3" t="s">
        <v>9</v>
      </c>
      <c r="H13" s="7" t="s">
        <v>17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35198.17</v>
      </c>
      <c r="E14" s="15">
        <v>45</v>
      </c>
      <c r="F14" s="16">
        <v>39778.864999999998</v>
      </c>
      <c r="G14" s="15">
        <v>49</v>
      </c>
      <c r="H14" s="16">
        <v>43516.095000000001</v>
      </c>
      <c r="I14" s="15">
        <v>53</v>
      </c>
      <c r="J14" s="16">
        <v>50741.88</v>
      </c>
      <c r="K14" s="15"/>
      <c r="L14" s="20"/>
    </row>
    <row r="15" spans="1:12" x14ac:dyDescent="0.35">
      <c r="B15" s="7"/>
      <c r="C15" s="3">
        <v>41</v>
      </c>
      <c r="D15" s="8">
        <v>36126.894999999997</v>
      </c>
      <c r="E15" s="3">
        <v>46</v>
      </c>
      <c r="F15" s="8">
        <v>40740.07</v>
      </c>
      <c r="G15" s="3">
        <v>50</v>
      </c>
      <c r="H15" s="8">
        <v>45279.15</v>
      </c>
      <c r="I15" s="3">
        <v>54</v>
      </c>
      <c r="J15" s="8">
        <v>52681.544999999998</v>
      </c>
      <c r="K15" s="3"/>
      <c r="L15" s="5"/>
    </row>
    <row r="16" spans="1:12" x14ac:dyDescent="0.35">
      <c r="B16" s="7"/>
      <c r="C16" s="3">
        <v>42</v>
      </c>
      <c r="D16" s="8">
        <v>37047.5</v>
      </c>
      <c r="E16" s="3">
        <v>47</v>
      </c>
      <c r="F16" s="8">
        <v>41674.885000000002</v>
      </c>
      <c r="G16" s="3">
        <v>51</v>
      </c>
      <c r="H16" s="8">
        <v>47040.175000000003</v>
      </c>
      <c r="I16" s="3">
        <v>55</v>
      </c>
      <c r="J16" s="8">
        <v>54662.824999999997</v>
      </c>
      <c r="K16" s="3"/>
      <c r="L16" s="5"/>
    </row>
    <row r="17" spans="1:12" x14ac:dyDescent="0.35">
      <c r="B17" s="7"/>
      <c r="C17" s="3">
        <v>43</v>
      </c>
      <c r="D17" s="8">
        <v>37971.15</v>
      </c>
      <c r="E17" s="3">
        <v>48</v>
      </c>
      <c r="F17" s="8">
        <v>42601.58</v>
      </c>
      <c r="G17" s="3">
        <v>52</v>
      </c>
      <c r="H17" s="8">
        <v>48804.245000000003</v>
      </c>
      <c r="I17" s="3">
        <v>56</v>
      </c>
      <c r="J17" s="8">
        <v>56558.845000000001</v>
      </c>
      <c r="K17" s="3"/>
      <c r="L17" s="5"/>
    </row>
    <row r="18" spans="1:12" x14ac:dyDescent="0.35">
      <c r="B18" s="7"/>
      <c r="C18" s="3">
        <v>44</v>
      </c>
      <c r="D18" s="8">
        <v>38904.949999999997</v>
      </c>
      <c r="F18" s="7"/>
      <c r="H18" s="7"/>
      <c r="J18" s="7"/>
      <c r="K18" s="3"/>
      <c r="L18" s="5"/>
    </row>
    <row r="19" spans="1:12" ht="18" customHeight="1" x14ac:dyDescent="0.35"/>
    <row r="20" spans="1:12" ht="18" customHeight="1" x14ac:dyDescent="0.35">
      <c r="C20" s="24" t="s">
        <v>24</v>
      </c>
      <c r="D20" s="24"/>
      <c r="E20" s="24"/>
    </row>
    <row r="21" spans="1:12" ht="18" customHeight="1" x14ac:dyDescent="0.35">
      <c r="C21" s="13" t="s">
        <v>25</v>
      </c>
      <c r="F21" s="25"/>
      <c r="G21" s="13" t="s">
        <v>26</v>
      </c>
      <c r="I21" s="26">
        <f>SUM(F21/(52.14*37))</f>
        <v>0</v>
      </c>
    </row>
    <row r="22" spans="1:12" ht="18" customHeight="1" x14ac:dyDescent="0.35">
      <c r="C22" s="13"/>
      <c r="F22" s="27"/>
      <c r="H22" s="13"/>
      <c r="I22" s="5"/>
      <c r="J22" s="28"/>
    </row>
    <row r="23" spans="1:12" ht="10.5" customHeight="1" x14ac:dyDescent="0.25">
      <c r="A23" s="61" t="s">
        <v>15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5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mergeCells count="3">
    <mergeCell ref="A1:J1"/>
    <mergeCell ref="A2:J2"/>
    <mergeCell ref="A23:L24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A20" sqref="A20:L21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1.453125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16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15911</v>
      </c>
      <c r="C6" s="15">
        <v>16</v>
      </c>
      <c r="D6" s="16">
        <v>16936</v>
      </c>
      <c r="E6" s="15">
        <v>20</v>
      </c>
      <c r="F6" s="16">
        <v>19010</v>
      </c>
      <c r="G6" s="15">
        <v>25</v>
      </c>
      <c r="H6" s="16">
        <v>22169</v>
      </c>
      <c r="I6" s="15">
        <v>30</v>
      </c>
      <c r="J6" s="16">
        <v>26241</v>
      </c>
      <c r="K6" s="15">
        <v>35</v>
      </c>
      <c r="L6" s="17">
        <v>30119</v>
      </c>
    </row>
    <row r="7" spans="1:12" x14ac:dyDescent="0.35">
      <c r="A7" s="15">
        <v>14</v>
      </c>
      <c r="B7" s="16">
        <v>16200</v>
      </c>
      <c r="C7" s="3">
        <v>17</v>
      </c>
      <c r="D7" s="8">
        <v>17338</v>
      </c>
      <c r="E7" s="3">
        <v>21</v>
      </c>
      <c r="F7" s="8">
        <v>19704</v>
      </c>
      <c r="G7" s="3">
        <v>26</v>
      </c>
      <c r="H7" s="8">
        <v>22892</v>
      </c>
      <c r="I7" s="3">
        <v>31</v>
      </c>
      <c r="J7" s="8">
        <v>27070</v>
      </c>
      <c r="K7" s="3">
        <v>36</v>
      </c>
      <c r="L7" s="10">
        <v>30918</v>
      </c>
    </row>
    <row r="8" spans="1:12" x14ac:dyDescent="0.35">
      <c r="A8" s="15">
        <v>15</v>
      </c>
      <c r="B8" s="16">
        <v>16539</v>
      </c>
      <c r="C8" s="3">
        <v>18</v>
      </c>
      <c r="D8" s="8">
        <v>17679</v>
      </c>
      <c r="E8" s="3">
        <v>22</v>
      </c>
      <c r="F8" s="8">
        <v>20214</v>
      </c>
      <c r="G8" s="3">
        <v>27</v>
      </c>
      <c r="H8" s="8">
        <v>23651</v>
      </c>
      <c r="I8" s="3">
        <v>32</v>
      </c>
      <c r="J8" s="8">
        <v>27869</v>
      </c>
      <c r="K8" s="3">
        <v>37</v>
      </c>
      <c r="L8" s="10">
        <v>31783</v>
      </c>
    </row>
    <row r="9" spans="1:12" x14ac:dyDescent="0.35">
      <c r="B9" s="8"/>
      <c r="C9" s="3">
        <v>19</v>
      </c>
      <c r="D9" s="8">
        <v>18340</v>
      </c>
      <c r="E9" s="3">
        <v>23</v>
      </c>
      <c r="F9" s="8">
        <v>20808</v>
      </c>
      <c r="G9" s="3">
        <v>28</v>
      </c>
      <c r="H9" s="8">
        <v>24424</v>
      </c>
      <c r="I9" s="3">
        <v>33</v>
      </c>
      <c r="J9" s="8">
        <v>28690</v>
      </c>
      <c r="K9" s="3">
        <v>38</v>
      </c>
      <c r="L9" s="10">
        <v>32713</v>
      </c>
    </row>
    <row r="10" spans="1:12" x14ac:dyDescent="0.35">
      <c r="B10" s="7"/>
      <c r="D10" s="7"/>
      <c r="E10" s="3">
        <v>24</v>
      </c>
      <c r="F10" s="8">
        <v>21488</v>
      </c>
      <c r="G10" s="3">
        <v>29</v>
      </c>
      <c r="H10" s="8">
        <v>25390</v>
      </c>
      <c r="I10" s="3">
        <v>34</v>
      </c>
      <c r="J10" s="8">
        <v>29501</v>
      </c>
      <c r="K10" s="3">
        <v>39</v>
      </c>
      <c r="L10" s="10">
        <v>33791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10</v>
      </c>
      <c r="G13" s="3" t="s">
        <v>9</v>
      </c>
      <c r="H13" s="7" t="s">
        <v>10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34678</v>
      </c>
      <c r="E14" s="15">
        <v>45</v>
      </c>
      <c r="F14" s="16">
        <v>39191</v>
      </c>
      <c r="G14" s="15">
        <v>49</v>
      </c>
      <c r="H14" s="16">
        <v>42873</v>
      </c>
      <c r="I14" s="15">
        <v>53</v>
      </c>
      <c r="J14" s="16">
        <v>49992</v>
      </c>
      <c r="K14" s="15"/>
      <c r="L14" s="20"/>
    </row>
    <row r="15" spans="1:12" x14ac:dyDescent="0.35">
      <c r="B15" s="7"/>
      <c r="C15" s="3">
        <v>41</v>
      </c>
      <c r="D15" s="8">
        <v>35593</v>
      </c>
      <c r="E15" s="3">
        <v>46</v>
      </c>
      <c r="F15" s="8">
        <v>40138</v>
      </c>
      <c r="G15" s="3">
        <v>50</v>
      </c>
      <c r="H15" s="8">
        <v>44610</v>
      </c>
      <c r="I15" s="3">
        <v>54</v>
      </c>
      <c r="J15" s="8">
        <v>51903</v>
      </c>
      <c r="K15" s="3"/>
      <c r="L15" s="5"/>
    </row>
    <row r="16" spans="1:12" x14ac:dyDescent="0.35">
      <c r="B16" s="7"/>
      <c r="C16" s="3">
        <v>42</v>
      </c>
      <c r="D16" s="8">
        <v>36500</v>
      </c>
      <c r="E16" s="3">
        <v>47</v>
      </c>
      <c r="F16" s="8">
        <v>41059</v>
      </c>
      <c r="G16" s="3">
        <v>51</v>
      </c>
      <c r="H16" s="8">
        <v>46345</v>
      </c>
      <c r="I16" s="3">
        <v>55</v>
      </c>
      <c r="J16" s="8">
        <v>53855</v>
      </c>
      <c r="K16" s="3"/>
      <c r="L16" s="5"/>
    </row>
    <row r="17" spans="1:12" x14ac:dyDescent="0.35">
      <c r="B17" s="7"/>
      <c r="C17" s="3">
        <v>43</v>
      </c>
      <c r="D17" s="8">
        <v>37410</v>
      </c>
      <c r="E17" s="3">
        <v>48</v>
      </c>
      <c r="F17" s="8">
        <v>41972</v>
      </c>
      <c r="G17" s="3">
        <v>52</v>
      </c>
      <c r="H17" s="8">
        <v>48083</v>
      </c>
      <c r="I17" s="3">
        <v>56</v>
      </c>
      <c r="J17" s="8">
        <v>55723</v>
      </c>
      <c r="K17" s="3"/>
      <c r="L17" s="5"/>
    </row>
    <row r="18" spans="1:12" x14ac:dyDescent="0.35">
      <c r="B18" s="7"/>
      <c r="C18" s="3">
        <v>44</v>
      </c>
      <c r="D18" s="8">
        <v>38330</v>
      </c>
      <c r="F18" s="7"/>
      <c r="H18" s="7"/>
      <c r="J18" s="7"/>
      <c r="K18" s="3"/>
      <c r="L18" s="5"/>
    </row>
    <row r="19" spans="1:12" ht="18" customHeight="1" x14ac:dyDescent="0.35"/>
    <row r="20" spans="1:12" ht="6" customHeight="1" x14ac:dyDescent="0.25">
      <c r="A20" s="61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</sheetData>
  <mergeCells count="3">
    <mergeCell ref="A1:J1"/>
    <mergeCell ref="A2:J2"/>
    <mergeCell ref="A20:L21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C25" sqref="C25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1.453125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14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s="18" customFormat="1" x14ac:dyDescent="0.35">
      <c r="A6" s="15">
        <v>13</v>
      </c>
      <c r="B6" s="16">
        <v>15676</v>
      </c>
      <c r="C6" s="15">
        <v>16</v>
      </c>
      <c r="D6" s="16">
        <v>16686.599999999999</v>
      </c>
      <c r="E6" s="15">
        <v>20</v>
      </c>
      <c r="F6" s="16">
        <v>18729.794999999998</v>
      </c>
      <c r="G6" s="15">
        <v>25</v>
      </c>
      <c r="H6" s="16">
        <v>21841.785</v>
      </c>
      <c r="I6" s="15">
        <v>30</v>
      </c>
      <c r="J6" s="16">
        <v>25854.080000000002</v>
      </c>
      <c r="K6" s="15">
        <v>35</v>
      </c>
      <c r="L6" s="17">
        <v>29674.54</v>
      </c>
    </row>
    <row r="7" spans="1:12" x14ac:dyDescent="0.35">
      <c r="A7" s="15">
        <v>14</v>
      </c>
      <c r="B7" s="16">
        <v>15961</v>
      </c>
      <c r="C7" s="3">
        <v>17</v>
      </c>
      <c r="D7" s="8">
        <v>17082.45</v>
      </c>
      <c r="E7" s="3">
        <v>21</v>
      </c>
      <c r="F7" s="8">
        <v>19412.89</v>
      </c>
      <c r="G7" s="3">
        <v>26</v>
      </c>
      <c r="H7" s="8">
        <v>22554.314999999999</v>
      </c>
      <c r="I7" s="3">
        <v>31</v>
      </c>
      <c r="J7" s="8">
        <v>26670.14</v>
      </c>
      <c r="K7" s="3">
        <v>36</v>
      </c>
      <c r="L7" s="10">
        <v>30461.165000000001</v>
      </c>
    </row>
    <row r="8" spans="1:12" x14ac:dyDescent="0.35">
      <c r="A8" s="15">
        <v>15</v>
      </c>
      <c r="B8" s="16">
        <v>16295</v>
      </c>
      <c r="C8" s="3">
        <v>18</v>
      </c>
      <c r="D8" s="8">
        <v>17418.415000000001</v>
      </c>
      <c r="E8" s="3">
        <v>22</v>
      </c>
      <c r="F8" s="8">
        <v>19915.314999999999</v>
      </c>
      <c r="G8" s="3">
        <v>27</v>
      </c>
      <c r="H8" s="8">
        <v>23302.37</v>
      </c>
      <c r="I8" s="3">
        <v>32</v>
      </c>
      <c r="J8" s="8">
        <v>27457.78</v>
      </c>
      <c r="K8" s="3">
        <v>37</v>
      </c>
      <c r="L8" s="10">
        <v>31313.764999999999</v>
      </c>
    </row>
    <row r="9" spans="1:12" x14ac:dyDescent="0.35">
      <c r="B9" s="8"/>
      <c r="C9" s="3">
        <v>19</v>
      </c>
      <c r="D9" s="8">
        <v>18069.03</v>
      </c>
      <c r="E9" s="3">
        <v>23</v>
      </c>
      <c r="F9" s="8">
        <v>20500.97</v>
      </c>
      <c r="G9" s="3">
        <v>28</v>
      </c>
      <c r="H9" s="8">
        <v>24063.62</v>
      </c>
      <c r="I9" s="3">
        <v>33</v>
      </c>
      <c r="J9" s="8">
        <v>28266.735000000001</v>
      </c>
      <c r="K9" s="3">
        <v>38</v>
      </c>
      <c r="L9" s="10">
        <v>32230.31</v>
      </c>
    </row>
    <row r="10" spans="1:12" x14ac:dyDescent="0.35">
      <c r="B10" s="7"/>
      <c r="D10" s="7"/>
      <c r="E10" s="3">
        <v>24</v>
      </c>
      <c r="F10" s="8">
        <v>21170.87</v>
      </c>
      <c r="G10" s="3">
        <v>29</v>
      </c>
      <c r="H10" s="8">
        <v>25015.69</v>
      </c>
      <c r="I10" s="3">
        <v>34</v>
      </c>
      <c r="J10" s="8">
        <v>29065.54</v>
      </c>
      <c r="K10" s="3">
        <v>39</v>
      </c>
      <c r="L10" s="10">
        <v>33292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10</v>
      </c>
      <c r="G13" s="3" t="s">
        <v>9</v>
      </c>
      <c r="H13" s="7" t="s">
        <v>10</v>
      </c>
      <c r="I13" s="3" t="s">
        <v>9</v>
      </c>
      <c r="J13" s="7" t="s">
        <v>10</v>
      </c>
      <c r="K13" s="3"/>
      <c r="L13" s="5"/>
    </row>
    <row r="14" spans="1:12" s="18" customFormat="1" x14ac:dyDescent="0.35">
      <c r="A14" s="15"/>
      <c r="B14" s="19"/>
      <c r="C14" s="15">
        <v>40</v>
      </c>
      <c r="D14" s="16">
        <v>34165.915000000001</v>
      </c>
      <c r="E14" s="15">
        <v>45</v>
      </c>
      <c r="F14" s="16">
        <v>38612.629999999997</v>
      </c>
      <c r="G14" s="15">
        <v>49</v>
      </c>
      <c r="H14" s="16">
        <v>42240.24</v>
      </c>
      <c r="I14" s="15">
        <v>53</v>
      </c>
      <c r="J14" s="16">
        <v>49253.89</v>
      </c>
      <c r="K14" s="15"/>
      <c r="L14" s="20"/>
    </row>
    <row r="15" spans="1:12" x14ac:dyDescent="0.35">
      <c r="B15" s="7"/>
      <c r="C15" s="3">
        <v>41</v>
      </c>
      <c r="D15" s="8">
        <v>35067.235000000001</v>
      </c>
      <c r="E15" s="3">
        <v>46</v>
      </c>
      <c r="F15" s="8">
        <v>39545.415000000001</v>
      </c>
      <c r="G15" s="3">
        <v>50</v>
      </c>
      <c r="H15" s="8">
        <v>43951.53</v>
      </c>
      <c r="I15" s="3">
        <v>54</v>
      </c>
      <c r="J15" s="8">
        <v>51136.714999999997</v>
      </c>
      <c r="K15" s="3"/>
      <c r="L15" s="5"/>
    </row>
    <row r="16" spans="1:12" x14ac:dyDescent="0.35">
      <c r="B16" s="7"/>
      <c r="C16" s="3">
        <v>42</v>
      </c>
      <c r="D16" s="8">
        <v>35961.449999999997</v>
      </c>
      <c r="E16" s="3">
        <v>47</v>
      </c>
      <c r="F16" s="8">
        <v>40452.824999999997</v>
      </c>
      <c r="G16" s="3">
        <v>51</v>
      </c>
      <c r="H16" s="8">
        <v>45660.79</v>
      </c>
      <c r="I16" s="3">
        <v>55</v>
      </c>
      <c r="J16" s="8">
        <v>53059.125</v>
      </c>
      <c r="K16" s="3"/>
      <c r="L16" s="5"/>
    </row>
    <row r="17" spans="1:12" x14ac:dyDescent="0.35">
      <c r="B17" s="7"/>
      <c r="C17" s="3">
        <v>43</v>
      </c>
      <c r="D17" s="8">
        <v>36857.695</v>
      </c>
      <c r="E17" s="3">
        <v>48</v>
      </c>
      <c r="F17" s="8">
        <v>41352.114999999998</v>
      </c>
      <c r="G17" s="3">
        <v>52</v>
      </c>
      <c r="H17" s="8">
        <v>47373.095000000001</v>
      </c>
      <c r="I17" s="3">
        <v>56</v>
      </c>
      <c r="J17" s="8">
        <v>54900.334999999999</v>
      </c>
      <c r="K17" s="3"/>
      <c r="L17" s="5"/>
    </row>
    <row r="18" spans="1:12" x14ac:dyDescent="0.35">
      <c r="B18" s="7"/>
      <c r="C18" s="3">
        <v>44</v>
      </c>
      <c r="D18" s="8">
        <v>37764.089999999997</v>
      </c>
      <c r="F18" s="7"/>
      <c r="H18" s="7"/>
      <c r="J18" s="7"/>
      <c r="K18" s="3"/>
      <c r="L18" s="5"/>
    </row>
    <row r="19" spans="1:12" ht="18" customHeight="1" x14ac:dyDescent="0.35"/>
    <row r="20" spans="1:12" ht="6" customHeight="1" x14ac:dyDescent="0.25">
      <c r="A20" s="61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</sheetData>
  <mergeCells count="3">
    <mergeCell ref="A1:J1"/>
    <mergeCell ref="A2:J2"/>
    <mergeCell ref="A20:L21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5" sqref="B25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1.453125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12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 t="s">
        <v>13</v>
      </c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A5" s="3" t="s">
        <v>9</v>
      </c>
      <c r="B5" s="7" t="s">
        <v>10</v>
      </c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x14ac:dyDescent="0.35">
      <c r="A6" s="3">
        <v>13</v>
      </c>
      <c r="B6" s="8">
        <v>15676</v>
      </c>
      <c r="C6" s="3">
        <v>16</v>
      </c>
      <c r="D6" s="8">
        <v>16686.599999999999</v>
      </c>
      <c r="E6" s="3">
        <v>20</v>
      </c>
      <c r="F6" s="8">
        <v>18729.794999999998</v>
      </c>
      <c r="G6" s="3">
        <v>25</v>
      </c>
      <c r="H6" s="8">
        <v>21841.785</v>
      </c>
      <c r="I6" s="3">
        <v>30</v>
      </c>
      <c r="J6" s="8">
        <v>25854.080000000002</v>
      </c>
      <c r="K6" s="3">
        <v>35</v>
      </c>
      <c r="L6" s="10">
        <v>29674.54</v>
      </c>
    </row>
    <row r="7" spans="1:12" x14ac:dyDescent="0.35">
      <c r="A7" s="3">
        <v>14</v>
      </c>
      <c r="B7" s="8">
        <v>15961</v>
      </c>
      <c r="C7" s="3">
        <v>17</v>
      </c>
      <c r="D7" s="8">
        <v>17082.45</v>
      </c>
      <c r="E7" s="3">
        <v>21</v>
      </c>
      <c r="F7" s="8">
        <v>19412.89</v>
      </c>
      <c r="G7" s="3">
        <v>26</v>
      </c>
      <c r="H7" s="8">
        <v>22554.314999999999</v>
      </c>
      <c r="I7" s="3">
        <v>31</v>
      </c>
      <c r="J7" s="8">
        <v>26670.14</v>
      </c>
      <c r="K7" s="3">
        <v>36</v>
      </c>
      <c r="L7" s="10">
        <v>30461.165000000001</v>
      </c>
    </row>
    <row r="8" spans="1:12" x14ac:dyDescent="0.35">
      <c r="A8" s="3">
        <v>15</v>
      </c>
      <c r="B8" s="8">
        <v>16295</v>
      </c>
      <c r="C8" s="3">
        <v>18</v>
      </c>
      <c r="D8" s="8">
        <v>17418.415000000001</v>
      </c>
      <c r="E8" s="3">
        <v>22</v>
      </c>
      <c r="F8" s="8">
        <v>19915.314999999999</v>
      </c>
      <c r="G8" s="3">
        <v>27</v>
      </c>
      <c r="H8" s="8">
        <v>23302.37</v>
      </c>
      <c r="I8" s="3">
        <v>32</v>
      </c>
      <c r="J8" s="8">
        <v>27457.78</v>
      </c>
      <c r="K8" s="3">
        <v>37</v>
      </c>
      <c r="L8" s="10">
        <v>31313.764999999999</v>
      </c>
    </row>
    <row r="9" spans="1:12" x14ac:dyDescent="0.35">
      <c r="B9" s="8"/>
      <c r="C9" s="3">
        <v>19</v>
      </c>
      <c r="D9" s="8">
        <v>18069.03</v>
      </c>
      <c r="E9" s="3">
        <v>23</v>
      </c>
      <c r="F9" s="8">
        <v>20500.97</v>
      </c>
      <c r="G9" s="3">
        <v>28</v>
      </c>
      <c r="H9" s="8">
        <v>24063.62</v>
      </c>
      <c r="I9" s="3">
        <v>33</v>
      </c>
      <c r="J9" s="8">
        <v>28266.735000000001</v>
      </c>
      <c r="K9" s="3">
        <v>38</v>
      </c>
      <c r="L9" s="10">
        <v>32230.31</v>
      </c>
    </row>
    <row r="10" spans="1:12" x14ac:dyDescent="0.35">
      <c r="B10" s="7"/>
      <c r="D10" s="7"/>
      <c r="E10" s="3">
        <v>24</v>
      </c>
      <c r="F10" s="8">
        <v>21170.87</v>
      </c>
      <c r="G10" s="3">
        <v>29</v>
      </c>
      <c r="H10" s="8">
        <v>25015.69</v>
      </c>
      <c r="I10" s="3">
        <v>34</v>
      </c>
      <c r="J10" s="8">
        <v>29065.54</v>
      </c>
      <c r="K10" s="3">
        <v>39</v>
      </c>
      <c r="L10" s="10">
        <v>33292</v>
      </c>
    </row>
    <row r="11" spans="1:12" x14ac:dyDescent="0.35">
      <c r="B11" s="7"/>
      <c r="D11" s="7"/>
      <c r="F11" s="7"/>
      <c r="H11" s="7"/>
      <c r="J11" s="7"/>
      <c r="K11" s="3"/>
      <c r="L11" s="5"/>
    </row>
    <row r="12" spans="1:12" s="1" customFormat="1" x14ac:dyDescent="0.35">
      <c r="A12" s="11"/>
      <c r="B12" s="12"/>
      <c r="C12" s="4" t="s">
        <v>5</v>
      </c>
      <c r="D12" s="6"/>
      <c r="E12" s="4" t="s">
        <v>6</v>
      </c>
      <c r="F12" s="6"/>
      <c r="G12" s="4" t="s">
        <v>7</v>
      </c>
      <c r="H12" s="6"/>
      <c r="I12" s="4" t="s">
        <v>8</v>
      </c>
      <c r="J12" s="6"/>
      <c r="K12" s="4"/>
      <c r="L12" s="9"/>
    </row>
    <row r="13" spans="1:12" x14ac:dyDescent="0.35">
      <c r="B13" s="7"/>
      <c r="C13" s="3" t="s">
        <v>9</v>
      </c>
      <c r="D13" s="7" t="s">
        <v>10</v>
      </c>
      <c r="E13" s="3" t="s">
        <v>9</v>
      </c>
      <c r="F13" s="7" t="s">
        <v>10</v>
      </c>
      <c r="G13" s="3" t="s">
        <v>9</v>
      </c>
      <c r="H13" s="7" t="s">
        <v>10</v>
      </c>
      <c r="I13" s="3" t="s">
        <v>9</v>
      </c>
      <c r="J13" s="7" t="s">
        <v>10</v>
      </c>
      <c r="K13" s="3"/>
      <c r="L13" s="5"/>
    </row>
    <row r="14" spans="1:12" x14ac:dyDescent="0.35">
      <c r="B14" s="7"/>
      <c r="C14" s="3">
        <v>40</v>
      </c>
      <c r="D14" s="8">
        <v>34165.915000000001</v>
      </c>
      <c r="E14" s="3">
        <v>45</v>
      </c>
      <c r="F14" s="8">
        <v>38612.629999999997</v>
      </c>
      <c r="G14" s="3">
        <v>49</v>
      </c>
      <c r="H14" s="8">
        <v>42240.24</v>
      </c>
      <c r="I14" s="3">
        <v>53</v>
      </c>
      <c r="J14" s="8">
        <v>49253.89</v>
      </c>
      <c r="K14" s="3"/>
      <c r="L14" s="5"/>
    </row>
    <row r="15" spans="1:12" x14ac:dyDescent="0.35">
      <c r="B15" s="7"/>
      <c r="C15" s="3">
        <v>41</v>
      </c>
      <c r="D15" s="8">
        <v>35067.235000000001</v>
      </c>
      <c r="E15" s="3">
        <v>46</v>
      </c>
      <c r="F15" s="8">
        <v>39545.415000000001</v>
      </c>
      <c r="G15" s="3">
        <v>50</v>
      </c>
      <c r="H15" s="8">
        <v>43951.53</v>
      </c>
      <c r="I15" s="3">
        <v>54</v>
      </c>
      <c r="J15" s="8">
        <v>51136.714999999997</v>
      </c>
      <c r="K15" s="3"/>
      <c r="L15" s="5"/>
    </row>
    <row r="16" spans="1:12" x14ac:dyDescent="0.35">
      <c r="B16" s="7"/>
      <c r="C16" s="3">
        <v>42</v>
      </c>
      <c r="D16" s="8">
        <v>35961.449999999997</v>
      </c>
      <c r="E16" s="3">
        <v>47</v>
      </c>
      <c r="F16" s="8">
        <v>40452.824999999997</v>
      </c>
      <c r="G16" s="3">
        <v>51</v>
      </c>
      <c r="H16" s="8">
        <v>45660.79</v>
      </c>
      <c r="I16" s="3">
        <v>55</v>
      </c>
      <c r="J16" s="8">
        <v>53059.125</v>
      </c>
      <c r="K16" s="3"/>
      <c r="L16" s="5"/>
    </row>
    <row r="17" spans="2:12" x14ac:dyDescent="0.35">
      <c r="B17" s="7"/>
      <c r="C17" s="3">
        <v>43</v>
      </c>
      <c r="D17" s="8">
        <v>36857.695</v>
      </c>
      <c r="E17" s="3">
        <v>48</v>
      </c>
      <c r="F17" s="8">
        <v>41352.114999999998</v>
      </c>
      <c r="G17" s="3">
        <v>52</v>
      </c>
      <c r="H17" s="8">
        <v>47373.095000000001</v>
      </c>
      <c r="I17" s="3">
        <v>56</v>
      </c>
      <c r="J17" s="8">
        <v>54900.334999999999</v>
      </c>
      <c r="K17" s="3"/>
      <c r="L17" s="5"/>
    </row>
    <row r="18" spans="2:12" x14ac:dyDescent="0.35">
      <c r="B18" s="7"/>
      <c r="C18" s="3">
        <v>44</v>
      </c>
      <c r="D18" s="8">
        <v>37764.089999999997</v>
      </c>
      <c r="F18" s="7"/>
      <c r="H18" s="7"/>
      <c r="J18" s="7"/>
      <c r="K18" s="3"/>
      <c r="L18" s="5"/>
    </row>
  </sheetData>
  <mergeCells count="2">
    <mergeCell ref="A1:J1"/>
    <mergeCell ref="A2:J2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B1" zoomScaleNormal="100" workbookViewId="0">
      <selection activeCell="O14" sqref="O14:O18"/>
    </sheetView>
  </sheetViews>
  <sheetFormatPr defaultRowHeight="15.5" x14ac:dyDescent="0.35"/>
  <cols>
    <col min="1" max="1" width="11.453125" style="3" customWidth="1"/>
    <col min="2" max="3" width="11.453125" style="5" customWidth="1"/>
    <col min="4" max="4" width="11.453125" style="3" customWidth="1"/>
    <col min="5" max="6" width="11.453125" style="5" customWidth="1"/>
    <col min="7" max="7" width="11.453125" style="3" customWidth="1"/>
    <col min="8" max="9" width="11.453125" style="5" customWidth="1"/>
    <col min="10" max="10" width="11.453125" style="3" customWidth="1"/>
    <col min="11" max="12" width="11.453125" style="5" customWidth="1"/>
    <col min="13" max="13" width="11.453125" style="3" customWidth="1"/>
    <col min="14" max="15" width="11.453125" style="5" customWidth="1"/>
    <col min="17" max="17" width="11" customWidth="1"/>
  </cols>
  <sheetData>
    <row r="1" spans="1:18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3"/>
    </row>
    <row r="2" spans="1:18" x14ac:dyDescent="0.35">
      <c r="A2" s="56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4"/>
    </row>
    <row r="3" spans="1:18" x14ac:dyDescent="0.35">
      <c r="A3" s="2"/>
    </row>
    <row r="4" spans="1:18" s="1" customFormat="1" x14ac:dyDescent="0.35">
      <c r="A4" s="4" t="s">
        <v>13</v>
      </c>
      <c r="B4" s="9"/>
      <c r="C4" s="6"/>
      <c r="D4" s="4" t="s">
        <v>0</v>
      </c>
      <c r="E4" s="9"/>
      <c r="F4" s="6"/>
      <c r="G4" s="4" t="s">
        <v>1</v>
      </c>
      <c r="H4" s="9"/>
      <c r="I4" s="6"/>
      <c r="J4" s="4" t="s">
        <v>2</v>
      </c>
      <c r="K4" s="9"/>
      <c r="L4" s="6"/>
      <c r="M4" s="4" t="s">
        <v>3</v>
      </c>
      <c r="N4" s="9"/>
      <c r="O4" s="6"/>
      <c r="P4" s="4" t="s">
        <v>4</v>
      </c>
      <c r="Q4" s="9"/>
      <c r="R4" s="6"/>
    </row>
    <row r="5" spans="1:18" x14ac:dyDescent="0.35">
      <c r="A5" s="3" t="s">
        <v>9</v>
      </c>
      <c r="B5" s="5" t="s">
        <v>10</v>
      </c>
      <c r="C5" s="21" t="s">
        <v>17</v>
      </c>
      <c r="D5" s="3" t="s">
        <v>9</v>
      </c>
      <c r="E5" s="5" t="s">
        <v>10</v>
      </c>
      <c r="F5" s="21" t="s">
        <v>17</v>
      </c>
      <c r="G5" s="3" t="s">
        <v>9</v>
      </c>
      <c r="H5" s="5" t="s">
        <v>10</v>
      </c>
      <c r="I5" s="21" t="s">
        <v>17</v>
      </c>
      <c r="J5" s="3" t="s">
        <v>9</v>
      </c>
      <c r="K5" s="5" t="s">
        <v>10</v>
      </c>
      <c r="L5" s="21" t="s">
        <v>17</v>
      </c>
      <c r="M5" s="3" t="s">
        <v>9</v>
      </c>
      <c r="N5" s="5" t="s">
        <v>10</v>
      </c>
      <c r="O5" s="21" t="s">
        <v>17</v>
      </c>
      <c r="P5" s="3" t="s">
        <v>9</v>
      </c>
      <c r="Q5" s="5" t="s">
        <v>10</v>
      </c>
      <c r="R5" s="21" t="s">
        <v>17</v>
      </c>
    </row>
    <row r="6" spans="1:18" s="18" customFormat="1" x14ac:dyDescent="0.35">
      <c r="A6" s="15">
        <v>13</v>
      </c>
      <c r="B6" s="16">
        <v>16392</v>
      </c>
      <c r="C6" s="16">
        <f>SUM(B6*1.5%)+B6</f>
        <v>16637.88</v>
      </c>
      <c r="D6" s="15">
        <v>16</v>
      </c>
      <c r="E6" s="16">
        <v>17448</v>
      </c>
      <c r="F6" s="16">
        <f>SUM(E6*1.5%)+E6</f>
        <v>17709.72</v>
      </c>
      <c r="G6" s="15">
        <v>20</v>
      </c>
      <c r="H6" s="16">
        <v>19584</v>
      </c>
      <c r="I6" s="16">
        <f>SUM(H6*1.5%)+H6</f>
        <v>19877.759999999998</v>
      </c>
      <c r="J6" s="15">
        <v>25</v>
      </c>
      <c r="K6" s="16">
        <v>22840</v>
      </c>
      <c r="L6" s="16">
        <f>SUM(K6*1.5%)+K6</f>
        <v>23182.6</v>
      </c>
      <c r="M6" s="15">
        <v>30</v>
      </c>
      <c r="N6" s="16">
        <v>27035</v>
      </c>
      <c r="O6" s="16">
        <f>SUM(N6*1.5%)+N6</f>
        <v>27440.525000000001</v>
      </c>
      <c r="P6" s="15">
        <v>35</v>
      </c>
      <c r="Q6" s="17">
        <v>31030</v>
      </c>
      <c r="R6" s="16">
        <f>SUM(Q6*1.5%)+Q6</f>
        <v>31495.45</v>
      </c>
    </row>
    <row r="7" spans="1:18" s="33" customFormat="1" x14ac:dyDescent="0.35">
      <c r="A7" s="29">
        <v>14</v>
      </c>
      <c r="B7" s="32">
        <v>16690</v>
      </c>
      <c r="C7" s="32">
        <f>SUM(B7*1.5%)+B7</f>
        <v>16940.349999999999</v>
      </c>
      <c r="D7" s="29">
        <v>17</v>
      </c>
      <c r="E7" s="16">
        <v>17862</v>
      </c>
      <c r="F7" s="32">
        <f>SUM(E7*1.5%)+E7</f>
        <v>18129.93</v>
      </c>
      <c r="G7" s="29">
        <v>21</v>
      </c>
      <c r="H7" s="32">
        <v>20300</v>
      </c>
      <c r="I7" s="32">
        <f>SUM(H7*1.5%)+H7</f>
        <v>20604.5</v>
      </c>
      <c r="J7" s="29">
        <v>26</v>
      </c>
      <c r="K7" s="32">
        <v>23584</v>
      </c>
      <c r="L7" s="32">
        <f>SUM(K7*1.5%)+K7</f>
        <v>23937.759999999998</v>
      </c>
      <c r="M7" s="29">
        <v>31</v>
      </c>
      <c r="N7" s="32">
        <v>27888</v>
      </c>
      <c r="O7" s="32">
        <f>SUM(N7*1.5%)+N7</f>
        <v>28306.32</v>
      </c>
      <c r="P7" s="29">
        <v>36</v>
      </c>
      <c r="Q7" s="16">
        <v>31853</v>
      </c>
      <c r="R7" s="32">
        <f>SUM(Q7*1.5%)+Q7</f>
        <v>32330.794999999998</v>
      </c>
    </row>
    <row r="8" spans="1:18" x14ac:dyDescent="0.35">
      <c r="A8" s="34">
        <v>15</v>
      </c>
      <c r="B8" s="35">
        <v>17039</v>
      </c>
      <c r="C8" s="35">
        <f>SUM(B8*1.5%)+B8</f>
        <v>17294.584999999999</v>
      </c>
      <c r="D8" s="23" t="s">
        <v>20</v>
      </c>
      <c r="E8" s="8">
        <v>18037.564999999999</v>
      </c>
      <c r="F8" s="22">
        <f>SUM(E8*1.5%)+E8</f>
        <v>18308.128474999998</v>
      </c>
      <c r="G8" s="3">
        <v>22</v>
      </c>
      <c r="H8" s="8">
        <v>20824.755000000001</v>
      </c>
      <c r="I8" s="22">
        <f>SUM(H8*1.5%)+H8</f>
        <v>21137.126325000001</v>
      </c>
      <c r="J8" s="3">
        <v>27</v>
      </c>
      <c r="K8" s="8">
        <v>24366.09</v>
      </c>
      <c r="L8" s="22">
        <f>SUM(K8*1.5%)+K8</f>
        <v>24731.58135</v>
      </c>
      <c r="M8" s="3">
        <v>32</v>
      </c>
      <c r="N8" s="8">
        <v>28711.305</v>
      </c>
      <c r="O8" s="22">
        <f>SUM(N8*1.5%)+N8</f>
        <v>29141.974575</v>
      </c>
      <c r="P8" s="3">
        <v>37</v>
      </c>
      <c r="Q8" s="10">
        <v>32743.9</v>
      </c>
      <c r="R8" s="22">
        <f>SUM(Q8*1.5%)+Q8</f>
        <v>33235.058499999999</v>
      </c>
    </row>
    <row r="9" spans="1:18" x14ac:dyDescent="0.35">
      <c r="B9" s="10"/>
      <c r="C9" s="8"/>
      <c r="D9" s="3">
        <v>18</v>
      </c>
      <c r="E9" s="8">
        <v>18213.16</v>
      </c>
      <c r="F9" s="22">
        <f>SUM(E9*1.5%)+E9</f>
        <v>18486.357400000001</v>
      </c>
      <c r="G9" s="3">
        <v>23</v>
      </c>
      <c r="H9" s="8">
        <v>21436.799999999999</v>
      </c>
      <c r="I9" s="22">
        <f>SUM(H9*1.5%)+H9</f>
        <v>21758.351999999999</v>
      </c>
      <c r="J9" s="3">
        <v>28</v>
      </c>
      <c r="K9" s="8">
        <v>25161.85</v>
      </c>
      <c r="L9" s="22">
        <f>SUM(K9*1.5%)+K9</f>
        <v>25539.277749999997</v>
      </c>
      <c r="M9" s="3">
        <v>33</v>
      </c>
      <c r="N9" s="8">
        <v>29556.799999999999</v>
      </c>
      <c r="O9" s="22">
        <f>SUM(N9*1.5%)+N9</f>
        <v>30000.151999999998</v>
      </c>
      <c r="P9" s="3">
        <v>38</v>
      </c>
      <c r="Q9" s="10">
        <v>33702.06</v>
      </c>
      <c r="R9" s="22">
        <f>SUM(Q9*1.5%)+Q9</f>
        <v>34207.590899999996</v>
      </c>
    </row>
    <row r="10" spans="1:18" x14ac:dyDescent="0.35">
      <c r="C10" s="7"/>
      <c r="D10" s="3">
        <v>19</v>
      </c>
      <c r="E10" s="8">
        <v>18894.224999999999</v>
      </c>
      <c r="F10" s="22">
        <f>SUM(E10*1.5%)+E10</f>
        <v>19177.638374999999</v>
      </c>
      <c r="G10" s="3">
        <v>24</v>
      </c>
      <c r="H10" s="8">
        <v>22137.15</v>
      </c>
      <c r="I10" s="22">
        <f>SUM(H10*1.5%)+H10</f>
        <v>22469.207250000003</v>
      </c>
      <c r="J10" s="3">
        <v>29</v>
      </c>
      <c r="K10" s="8">
        <v>26157.564999999999</v>
      </c>
      <c r="L10" s="22">
        <f>SUM(K10*1.5%)+K10</f>
        <v>26549.928474999997</v>
      </c>
      <c r="M10" s="3">
        <v>34</v>
      </c>
      <c r="N10" s="8">
        <v>30393.16</v>
      </c>
      <c r="O10" s="22">
        <f>SUM(N10*1.5%)+N10</f>
        <v>30849.057400000002</v>
      </c>
      <c r="P10" s="3">
        <v>39</v>
      </c>
      <c r="Q10" s="10">
        <v>34812.47</v>
      </c>
      <c r="R10" s="22">
        <f>SUM(Q10*1.5%)+Q10</f>
        <v>35334.657050000002</v>
      </c>
    </row>
    <row r="11" spans="1:18" x14ac:dyDescent="0.35">
      <c r="C11" s="7"/>
      <c r="F11" s="7"/>
      <c r="I11" s="7"/>
      <c r="L11" s="7"/>
      <c r="O11" s="7"/>
      <c r="P11" s="3"/>
      <c r="Q11" s="5"/>
    </row>
    <row r="12" spans="1:18" s="1" customFormat="1" x14ac:dyDescent="0.35">
      <c r="A12" s="11"/>
      <c r="B12" s="11"/>
      <c r="C12" s="12"/>
      <c r="D12" s="4" t="s">
        <v>5</v>
      </c>
      <c r="E12" s="9"/>
      <c r="F12" s="6"/>
      <c r="G12" s="4" t="s">
        <v>6</v>
      </c>
      <c r="H12" s="9"/>
      <c r="I12" s="6"/>
      <c r="J12" s="4" t="s">
        <v>7</v>
      </c>
      <c r="K12" s="9"/>
      <c r="L12" s="6"/>
      <c r="M12" s="4" t="s">
        <v>8</v>
      </c>
      <c r="N12" s="9"/>
      <c r="O12" s="6"/>
      <c r="P12" s="4"/>
      <c r="Q12" s="9"/>
      <c r="R12" s="9"/>
    </row>
    <row r="13" spans="1:18" x14ac:dyDescent="0.35">
      <c r="C13" s="7"/>
      <c r="D13" s="3" t="s">
        <v>9</v>
      </c>
      <c r="E13" s="5" t="s">
        <v>10</v>
      </c>
      <c r="F13" s="21" t="s">
        <v>17</v>
      </c>
      <c r="G13" s="3" t="s">
        <v>9</v>
      </c>
      <c r="H13" s="5" t="s">
        <v>10</v>
      </c>
      <c r="I13" s="21" t="s">
        <v>17</v>
      </c>
      <c r="J13" s="3" t="s">
        <v>9</v>
      </c>
      <c r="K13" s="5" t="s">
        <v>10</v>
      </c>
      <c r="L13" s="21" t="s">
        <v>17</v>
      </c>
      <c r="M13" s="3" t="s">
        <v>9</v>
      </c>
      <c r="N13" s="5" t="s">
        <v>10</v>
      </c>
      <c r="O13" s="21" t="s">
        <v>17</v>
      </c>
      <c r="P13" s="3"/>
      <c r="Q13" s="5"/>
    </row>
    <row r="14" spans="1:18" s="18" customFormat="1" x14ac:dyDescent="0.35">
      <c r="A14" s="15"/>
      <c r="B14" s="20"/>
      <c r="C14" s="19"/>
      <c r="D14" s="15">
        <v>40</v>
      </c>
      <c r="E14" s="16">
        <v>35726</v>
      </c>
      <c r="F14" s="16">
        <f>SUM(E14*1.5%)+E14</f>
        <v>36261.89</v>
      </c>
      <c r="G14" s="15">
        <v>45</v>
      </c>
      <c r="H14" s="16">
        <v>40376</v>
      </c>
      <c r="I14" s="16">
        <f>SUM(H14*1.5%)+H14</f>
        <v>40981.64</v>
      </c>
      <c r="J14" s="15">
        <v>49</v>
      </c>
      <c r="K14" s="16">
        <v>44169</v>
      </c>
      <c r="L14" s="16">
        <f>SUM(K14*1.5%)+K14</f>
        <v>44831.535000000003</v>
      </c>
      <c r="M14" s="15">
        <v>53</v>
      </c>
      <c r="N14" s="16">
        <v>51503</v>
      </c>
      <c r="O14" s="16">
        <f>SUM(N14*1.5%)+N14</f>
        <v>52275.544999999998</v>
      </c>
      <c r="P14" s="15"/>
      <c r="Q14" s="20"/>
    </row>
    <row r="15" spans="1:18" s="33" customFormat="1" x14ac:dyDescent="0.35">
      <c r="A15" s="29"/>
      <c r="B15" s="30"/>
      <c r="C15" s="31"/>
      <c r="D15" s="29">
        <v>41</v>
      </c>
      <c r="E15" s="16">
        <v>36669</v>
      </c>
      <c r="F15" s="32">
        <f>SUM(E15*1.5%)+E15</f>
        <v>37219.035000000003</v>
      </c>
      <c r="G15" s="29">
        <v>46</v>
      </c>
      <c r="H15" s="16">
        <v>41351</v>
      </c>
      <c r="I15" s="32">
        <f>SUM(H15*1.5%)+H15</f>
        <v>41971.264999999999</v>
      </c>
      <c r="J15" s="29">
        <v>50</v>
      </c>
      <c r="K15" s="32">
        <v>45958</v>
      </c>
      <c r="L15" s="32">
        <f>SUM(K15*1.5%)+K15</f>
        <v>46647.37</v>
      </c>
      <c r="M15" s="29">
        <v>54</v>
      </c>
      <c r="N15" s="32">
        <v>53472</v>
      </c>
      <c r="O15" s="32">
        <f>SUM(N15*1.5%)+N15</f>
        <v>54274.080000000002</v>
      </c>
      <c r="P15" s="29"/>
      <c r="Q15" s="30"/>
    </row>
    <row r="16" spans="1:18" x14ac:dyDescent="0.35">
      <c r="C16" s="7"/>
      <c r="D16" s="3">
        <v>42</v>
      </c>
      <c r="E16" s="8">
        <v>37603.72</v>
      </c>
      <c r="F16" s="22">
        <f>SUM(E16*1.5%)+E16</f>
        <v>38167.775800000003</v>
      </c>
      <c r="G16" s="23" t="s">
        <v>21</v>
      </c>
      <c r="H16" s="8">
        <v>41825.105000000003</v>
      </c>
      <c r="I16" s="22">
        <f>SUM(H16*1.5%)+H16</f>
        <v>42452.481575000005</v>
      </c>
      <c r="J16" s="23" t="s">
        <v>22</v>
      </c>
      <c r="K16" s="8">
        <v>46852.4</v>
      </c>
      <c r="L16" s="22">
        <f>SUM(K16*1.5%)+K16</f>
        <v>47555.186000000002</v>
      </c>
      <c r="M16" s="23" t="s">
        <v>23</v>
      </c>
      <c r="N16" s="8">
        <v>54477.08</v>
      </c>
      <c r="O16" s="22">
        <f>SUM(N16*1.5%)+N16</f>
        <v>55294.236199999999</v>
      </c>
      <c r="P16" s="3"/>
      <c r="Q16" s="5"/>
    </row>
    <row r="17" spans="3:17" x14ac:dyDescent="0.35">
      <c r="C17" s="7"/>
      <c r="D17" s="3">
        <v>43</v>
      </c>
      <c r="E17" s="8">
        <v>38540.565000000002</v>
      </c>
      <c r="F17" s="22">
        <f>SUM(E17*1.5%)+E17</f>
        <v>39118.673475000003</v>
      </c>
      <c r="G17" s="3">
        <v>47</v>
      </c>
      <c r="H17" s="8">
        <v>42300.125</v>
      </c>
      <c r="I17" s="22">
        <f>SUM(H17*1.5%)+H17</f>
        <v>42934.626875000002</v>
      </c>
      <c r="J17" s="3">
        <v>51</v>
      </c>
      <c r="K17" s="8">
        <v>47745.599999999999</v>
      </c>
      <c r="L17" s="22">
        <f>SUM(K17*1.5%)+K17</f>
        <v>48461.784</v>
      </c>
      <c r="M17" s="3">
        <v>55</v>
      </c>
      <c r="N17" s="8">
        <v>55482.945</v>
      </c>
      <c r="O17" s="22">
        <f>SUM(N17*1.5%)+N17</f>
        <v>56315.189175</v>
      </c>
      <c r="P17" s="3"/>
      <c r="Q17" s="5"/>
    </row>
    <row r="18" spans="3:17" x14ac:dyDescent="0.35">
      <c r="C18" s="7"/>
      <c r="D18" s="3">
        <v>44</v>
      </c>
      <c r="E18" s="8">
        <v>39488.574999999997</v>
      </c>
      <c r="F18" s="22">
        <f>SUM(E18*1.5%)+E18</f>
        <v>40080.903624999999</v>
      </c>
      <c r="G18" s="3">
        <v>48</v>
      </c>
      <c r="H18" s="8">
        <v>43241.03</v>
      </c>
      <c r="I18" s="22">
        <f>SUM(H18*1.5%)+H18</f>
        <v>43889.645449999996</v>
      </c>
      <c r="J18" s="3">
        <v>52</v>
      </c>
      <c r="K18" s="8">
        <v>49536.06</v>
      </c>
      <c r="L18" s="22">
        <f>SUM(K18*1.5%)+K18</f>
        <v>50279.100899999998</v>
      </c>
      <c r="M18" s="3">
        <v>56</v>
      </c>
      <c r="N18" s="8">
        <v>57407.385000000002</v>
      </c>
      <c r="O18" s="22">
        <f>SUM(N18*1.5%)+N18</f>
        <v>58268.495775000003</v>
      </c>
      <c r="P18" s="3"/>
      <c r="Q18" s="5"/>
    </row>
    <row r="19" spans="3:17" ht="18" customHeight="1" x14ac:dyDescent="0.35"/>
  </sheetData>
  <mergeCells count="2">
    <mergeCell ref="A1:N1"/>
    <mergeCell ref="A2:N2"/>
  </mergeCells>
  <pageMargins left="0.75" right="0.75" top="1" bottom="1" header="0.5" footer="0.5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37" sqref="B37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41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/>
      <c r="D6" s="39"/>
      <c r="E6" s="40">
        <v>22</v>
      </c>
      <c r="F6" s="39">
        <f>('February 2023'!F6/100*2.5)+'February 2023'!F6</f>
        <v>24258.0280727875</v>
      </c>
      <c r="G6" s="40">
        <v>27</v>
      </c>
      <c r="H6" s="39">
        <f>('February 2023'!H6/100*2.5)+'February 2023'!H6</f>
        <v>28016.030801425</v>
      </c>
      <c r="I6" s="40">
        <v>32</v>
      </c>
      <c r="J6" s="39">
        <f>('February 2023'!J6/100*2.5)+'February 2023'!J6</f>
        <v>32627.096918162501</v>
      </c>
      <c r="K6" s="40">
        <v>37</v>
      </c>
      <c r="L6" s="39">
        <f>('February 2023'!L6/100*2.5)+'February 2023'!L6</f>
        <v>36906.416161749999</v>
      </c>
    </row>
    <row r="7" spans="1:15" x14ac:dyDescent="0.35">
      <c r="B7" s="8"/>
      <c r="C7" s="3">
        <v>18</v>
      </c>
      <c r="D7" s="8">
        <f>('February 2023'!D7/100*2.5)+'February 2023'!D7</f>
        <v>22970.25</v>
      </c>
      <c r="E7" s="3">
        <v>23</v>
      </c>
      <c r="F7" s="8">
        <f>('February 2023'!F7/100*2.5)+'February 2023'!F7</f>
        <v>24907.519516</v>
      </c>
      <c r="G7" s="3">
        <v>28</v>
      </c>
      <c r="H7" s="8">
        <f>('February 2023'!H7/100*2.5)+'February 2023'!H7</f>
        <v>28860.477387624996</v>
      </c>
      <c r="I7" s="3">
        <v>33</v>
      </c>
      <c r="J7" s="8">
        <f>('February 2023'!J7/100*2.5)+'February 2023'!J7</f>
        <v>33524.321415999999</v>
      </c>
      <c r="K7" s="3">
        <v>38</v>
      </c>
      <c r="L7" s="8">
        <f>('February 2023'!L7/100*2.5)+'February 2023'!L7</f>
        <v>37923.198785949993</v>
      </c>
    </row>
    <row r="8" spans="1:15" x14ac:dyDescent="0.35">
      <c r="B8" s="7"/>
      <c r="C8" s="3">
        <v>19</v>
      </c>
      <c r="D8" s="8">
        <f>('February 2023'!D8/100*2.5)+'February 2023'!D8</f>
        <v>23575</v>
      </c>
      <c r="E8" s="3">
        <v>24</v>
      </c>
      <c r="F8" s="8">
        <f>('February 2023'!F8/100*2.5)+'February 2023'!F8</f>
        <v>25650.718679875004</v>
      </c>
      <c r="G8" s="3">
        <v>29</v>
      </c>
      <c r="H8" s="8">
        <f>('February 2023'!H8/100*2.5)+'February 2023'!H8</f>
        <v>29917.112720612495</v>
      </c>
      <c r="I8" s="3">
        <v>34</v>
      </c>
      <c r="J8" s="8">
        <f>('February 2023'!J8/100*2.5)+'February 2023'!J8</f>
        <v>34411.852011700001</v>
      </c>
      <c r="K8" s="3">
        <v>39</v>
      </c>
      <c r="L8" s="8">
        <f>('February 2023'!L8/100*2.5)+'February 2023'!L8</f>
        <v>39101.546445775006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('February 2023'!D12/100*2.5)+'February 2023'!D12</f>
        <v>42053.676125136255</v>
      </c>
      <c r="E12" s="42">
        <v>46.5</v>
      </c>
      <c r="F12" s="39">
        <f>('February 2023'!F12/100*2.5)+'February 2023'!F12</f>
        <v>46629.391728826988</v>
      </c>
      <c r="G12" s="42">
        <v>50.5</v>
      </c>
      <c r="H12" s="39">
        <f>('February 2023'!H12/100*2.5)+'February 2023'!H12</f>
        <v>52119.71137890625</v>
      </c>
      <c r="I12" s="42">
        <v>54.5</v>
      </c>
      <c r="J12" s="39">
        <f>('February 2023'!J12/100*2.5)+'February 2023'!J12</f>
        <v>60517.271112109374</v>
      </c>
      <c r="K12" s="3"/>
      <c r="L12" s="5"/>
    </row>
    <row r="13" spans="1:15" x14ac:dyDescent="0.35">
      <c r="B13" s="7"/>
      <c r="C13" s="3">
        <v>43</v>
      </c>
      <c r="D13" s="8">
        <f>('February 2023'!D13/100*2.5)+'February 2023'!D13</f>
        <v>43060.26668833891</v>
      </c>
      <c r="E13" s="3">
        <v>47</v>
      </c>
      <c r="F13" s="8">
        <f>('February 2023'!F13/100*2.5)+'February 2023'!F13</f>
        <v>47146.155475710606</v>
      </c>
      <c r="G13" s="3">
        <v>51</v>
      </c>
      <c r="H13" s="8">
        <f>('February 2023'!H13/100*2.5)+'February 2023'!H13</f>
        <v>53103.624567812498</v>
      </c>
      <c r="I13" s="3">
        <v>55</v>
      </c>
      <c r="J13" s="8">
        <f>('February 2023'!J13/100*2.5)+'February 2023'!J13</f>
        <v>61625.513200703128</v>
      </c>
      <c r="K13" s="3"/>
      <c r="L13" s="5"/>
    </row>
    <row r="14" spans="1:15" x14ac:dyDescent="0.35">
      <c r="B14" s="7"/>
      <c r="C14" s="3">
        <v>44</v>
      </c>
      <c r="D14" s="8">
        <f>('February 2023'!D14/100*2.5)+'February 2023'!D14</f>
        <v>44087.532443942182</v>
      </c>
      <c r="E14" s="3">
        <v>48</v>
      </c>
      <c r="F14" s="8">
        <f>('February 2023'!F14/100*2.5)+'February 2023'!F14</f>
        <v>48169.745205114683</v>
      </c>
      <c r="G14" s="3">
        <v>52</v>
      </c>
      <c r="H14" s="8">
        <f>('February 2023'!H14/100*2.5)+'February 2023'!H14</f>
        <v>55075.738149062498</v>
      </c>
      <c r="I14" s="3">
        <v>56</v>
      </c>
      <c r="J14" s="8">
        <f>('February 2023'!J14/100*2.5)+'February 2023'!J14</f>
        <v>63745.535300546879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">
    <mergeCell ref="C1:L1"/>
    <mergeCell ref="C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20" sqref="E20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40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/>
      <c r="D6" s="39"/>
      <c r="E6" s="40">
        <v>22</v>
      </c>
      <c r="F6" s="39">
        <f>'October 2022'!F6+500</f>
        <v>23666.368851499999</v>
      </c>
      <c r="G6" s="40">
        <v>27</v>
      </c>
      <c r="H6" s="39">
        <f>'October 2022'!H6+500</f>
        <v>27332.712976999999</v>
      </c>
      <c r="I6" s="40">
        <v>32</v>
      </c>
      <c r="J6" s="39">
        <f>'October 2022'!J6+500</f>
        <v>31831.314066499999</v>
      </c>
      <c r="K6" s="40">
        <v>37</v>
      </c>
      <c r="L6" s="39">
        <f>'October 2022'!L6+500</f>
        <v>36006.259669999999</v>
      </c>
    </row>
    <row r="7" spans="1:15" x14ac:dyDescent="0.35">
      <c r="B7" s="8"/>
      <c r="C7" s="3">
        <v>18</v>
      </c>
      <c r="D7" s="8">
        <f>'October 2022'!D7+500</f>
        <v>22410</v>
      </c>
      <c r="E7" s="3">
        <v>23</v>
      </c>
      <c r="F7" s="8">
        <f>'October 2022'!F7+500</f>
        <v>24300.019039999999</v>
      </c>
      <c r="G7" s="3">
        <v>28</v>
      </c>
      <c r="H7" s="8">
        <f>'October 2022'!H7+500</f>
        <v>28156.563304999996</v>
      </c>
      <c r="I7" s="3">
        <v>33</v>
      </c>
      <c r="J7" s="8">
        <f>'October 2022'!J7+500</f>
        <v>32706.655039999998</v>
      </c>
      <c r="K7" s="3">
        <v>38</v>
      </c>
      <c r="L7" s="8">
        <f>'October 2022'!L7+500</f>
        <v>36998.242717999994</v>
      </c>
    </row>
    <row r="8" spans="1:15" x14ac:dyDescent="0.35">
      <c r="B8" s="7"/>
      <c r="C8" s="3">
        <v>19</v>
      </c>
      <c r="D8" s="8">
        <f>'October 2022'!D8+500</f>
        <v>23000</v>
      </c>
      <c r="E8" s="3">
        <v>24</v>
      </c>
      <c r="F8" s="8">
        <f>'October 2022'!F8+500</f>
        <v>25025.091395000003</v>
      </c>
      <c r="G8" s="3">
        <v>29</v>
      </c>
      <c r="H8" s="8">
        <f>'October 2022'!H8+500</f>
        <v>29187.427044499997</v>
      </c>
      <c r="I8" s="3">
        <v>34</v>
      </c>
      <c r="J8" s="8">
        <f>'October 2022'!J8+500</f>
        <v>33572.538548000004</v>
      </c>
      <c r="K8" s="3">
        <v>39</v>
      </c>
      <c r="L8" s="8">
        <f>'October 2022'!L8+500</f>
        <v>38147.850191000005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'October 2022'!D12+500</f>
        <v>41027.976707450005</v>
      </c>
      <c r="E12" s="42">
        <v>46.5</v>
      </c>
      <c r="F12" s="39">
        <f>'October 2022'!F12+500</f>
        <v>45492.089491538522</v>
      </c>
      <c r="G12" s="42">
        <v>50.5</v>
      </c>
      <c r="H12" s="39">
        <f>'October 2022'!H12+500</f>
        <v>50848.498906250003</v>
      </c>
      <c r="I12" s="42">
        <v>54.5</v>
      </c>
      <c r="J12" s="39">
        <f>'October 2022'!J12+500</f>
        <v>59041.240109375001</v>
      </c>
      <c r="K12" s="3"/>
      <c r="L12" s="5"/>
    </row>
    <row r="13" spans="1:15" x14ac:dyDescent="0.35">
      <c r="B13" s="7"/>
      <c r="C13" s="3">
        <v>43</v>
      </c>
      <c r="D13" s="8">
        <f>'October 2022'!D13+500</f>
        <v>42010.016281306256</v>
      </c>
      <c r="E13" s="3">
        <v>47</v>
      </c>
      <c r="F13" s="8">
        <f>'October 2022'!F13+500</f>
        <v>45996.24924459571</v>
      </c>
      <c r="G13" s="3">
        <v>51</v>
      </c>
      <c r="H13" s="8">
        <f>'October 2022'!H13+500</f>
        <v>51808.4142125</v>
      </c>
      <c r="I13" s="3">
        <v>55</v>
      </c>
      <c r="J13" s="8">
        <f>'October 2022'!J13+500</f>
        <v>60122.451903125002</v>
      </c>
      <c r="K13" s="3"/>
      <c r="L13" s="5"/>
    </row>
    <row r="14" spans="1:15" x14ac:dyDescent="0.35">
      <c r="B14" s="7"/>
      <c r="C14" s="3">
        <v>44</v>
      </c>
      <c r="D14" s="8">
        <f>'October 2022'!D14+500</f>
        <v>43012.226774577735</v>
      </c>
      <c r="E14" s="3">
        <v>48</v>
      </c>
      <c r="F14" s="8">
        <f>'October 2022'!F14+500</f>
        <v>46994.87337084359</v>
      </c>
      <c r="G14" s="3">
        <v>52</v>
      </c>
      <c r="H14" s="8">
        <f>'October 2022'!H14+500</f>
        <v>53732.427462499996</v>
      </c>
      <c r="I14" s="3">
        <v>56</v>
      </c>
      <c r="J14" s="8">
        <f>'October 2022'!J14+500</f>
        <v>62190.766146875001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">
    <mergeCell ref="C1:L1"/>
    <mergeCell ref="C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6" sqref="C6:D6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39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/>
      <c r="D6" s="39"/>
      <c r="E6" s="40">
        <v>22</v>
      </c>
      <c r="F6" s="39">
        <f>'April 2021'!F6+('April 2021'!F6/100*2)</f>
        <v>23166.368851499999</v>
      </c>
      <c r="G6" s="40">
        <v>27</v>
      </c>
      <c r="H6" s="39">
        <f>'April 2021'!H6+('April 2021'!H6/100*2)</f>
        <v>26832.712976999999</v>
      </c>
      <c r="I6" s="40">
        <v>32</v>
      </c>
      <c r="J6" s="39">
        <f>'April 2021'!J6+('April 2021'!J6/100*2)</f>
        <v>31331.314066499999</v>
      </c>
      <c r="K6" s="40">
        <v>37</v>
      </c>
      <c r="L6" s="39">
        <f>'April 2021'!L6+('April 2021'!L6/100*2)</f>
        <v>35506.259669999999</v>
      </c>
    </row>
    <row r="7" spans="1:15" x14ac:dyDescent="0.35">
      <c r="B7" s="8"/>
      <c r="C7" s="3">
        <v>18</v>
      </c>
      <c r="D7" s="8">
        <v>21910</v>
      </c>
      <c r="E7" s="3">
        <v>23</v>
      </c>
      <c r="F7" s="8">
        <f>'April 2021'!F7+('April 2021'!F7/100*2)</f>
        <v>23800.019039999999</v>
      </c>
      <c r="G7" s="3">
        <v>28</v>
      </c>
      <c r="H7" s="8">
        <f>'April 2021'!H7+('April 2021'!H7/100*2)</f>
        <v>27656.563304999996</v>
      </c>
      <c r="I7" s="3">
        <v>33</v>
      </c>
      <c r="J7" s="8">
        <f>'April 2021'!J7+('April 2021'!J7/100*2)</f>
        <v>32206.655039999998</v>
      </c>
      <c r="K7" s="3">
        <v>38</v>
      </c>
      <c r="L7" s="8">
        <f>'April 2021'!L7+('April 2021'!L7/100*2)</f>
        <v>36498.242717999994</v>
      </c>
    </row>
    <row r="8" spans="1:15" x14ac:dyDescent="0.35">
      <c r="B8" s="7"/>
      <c r="C8" s="3">
        <v>19</v>
      </c>
      <c r="D8" s="8">
        <v>22500</v>
      </c>
      <c r="E8" s="3">
        <v>24</v>
      </c>
      <c r="F8" s="8">
        <f>'April 2021'!F8+('April 2021'!F8/100*2)</f>
        <v>24525.091395000003</v>
      </c>
      <c r="G8" s="3">
        <v>29</v>
      </c>
      <c r="H8" s="8">
        <f>'April 2021'!H8+('April 2021'!H8/100*2)</f>
        <v>28687.427044499997</v>
      </c>
      <c r="I8" s="3">
        <v>34</v>
      </c>
      <c r="J8" s="8">
        <f>'April 2021'!J8+('April 2021'!J8/100*2)</f>
        <v>33072.538548000004</v>
      </c>
      <c r="K8" s="3">
        <v>39</v>
      </c>
      <c r="L8" s="8">
        <f>'April 2021'!L8+('April 2021'!L8/100*2)</f>
        <v>37647.850191000005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'April 2021'!D12+('April 2021'!D12/100*2)</f>
        <v>40527.976707450005</v>
      </c>
      <c r="E12" s="42">
        <v>46.5</v>
      </c>
      <c r="F12" s="39">
        <f>'April 2021'!F12+('April 2021'!F12/100*2)</f>
        <v>44992.089491538522</v>
      </c>
      <c r="G12" s="42">
        <v>50.5</v>
      </c>
      <c r="H12" s="39">
        <f>'April 2021'!H12+('April 2021'!H12/100*2)</f>
        <v>50348.498906250003</v>
      </c>
      <c r="I12" s="42">
        <v>54.5</v>
      </c>
      <c r="J12" s="39">
        <f>'April 2021'!J12+('April 2021'!J12/100*2)</f>
        <v>58541.240109375001</v>
      </c>
      <c r="K12" s="3"/>
      <c r="L12" s="5"/>
    </row>
    <row r="13" spans="1:15" x14ac:dyDescent="0.35">
      <c r="B13" s="7"/>
      <c r="C13" s="3">
        <v>43</v>
      </c>
      <c r="D13" s="8">
        <f>'April 2021'!D13+('April 2021'!D13/100*2)</f>
        <v>41510.016281306256</v>
      </c>
      <c r="E13" s="3">
        <v>47</v>
      </c>
      <c r="F13" s="8">
        <f>'April 2021'!F13+('April 2021'!F13/100*2)</f>
        <v>45496.24924459571</v>
      </c>
      <c r="G13" s="3">
        <v>51</v>
      </c>
      <c r="H13" s="8">
        <f>'April 2021'!H13+('April 2021'!H13/100*2)</f>
        <v>51308.4142125</v>
      </c>
      <c r="I13" s="3">
        <v>55</v>
      </c>
      <c r="J13" s="8">
        <f>'April 2021'!J13+('April 2021'!J13/100*2)</f>
        <v>59622.451903125002</v>
      </c>
      <c r="K13" s="3"/>
      <c r="L13" s="5"/>
    </row>
    <row r="14" spans="1:15" x14ac:dyDescent="0.35">
      <c r="B14" s="7"/>
      <c r="C14" s="3">
        <v>44</v>
      </c>
      <c r="D14" s="8">
        <f>'April 2021'!D14+('April 2021'!D14/100*2)</f>
        <v>42512.226774577735</v>
      </c>
      <c r="E14" s="3">
        <v>48</v>
      </c>
      <c r="F14" s="8">
        <f>'April 2021'!F14+('April 2021'!F14/100*2)</f>
        <v>46494.87337084359</v>
      </c>
      <c r="G14" s="3">
        <v>52</v>
      </c>
      <c r="H14" s="8">
        <f>'April 2021'!H14+('April 2021'!H14/100*2)</f>
        <v>53232.427462499996</v>
      </c>
      <c r="I14" s="3">
        <v>56</v>
      </c>
      <c r="J14" s="8">
        <f>'April 2021'!J14+('April 2021'!J14/100*2)</f>
        <v>61690.766146875001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">
    <mergeCell ref="C1:L1"/>
    <mergeCell ref="C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sqref="A1:XFD1048576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38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>
        <v>17.5</v>
      </c>
      <c r="D6" s="39">
        <f>'April 2021'!D6+('April 2021'!D6/100*2)</f>
        <v>20280.791044499998</v>
      </c>
      <c r="E6" s="40">
        <v>22</v>
      </c>
      <c r="F6" s="39">
        <f>'April 2021'!F6+('April 2021'!F6/100*2)</f>
        <v>23166.368851499999</v>
      </c>
      <c r="G6" s="40">
        <v>27</v>
      </c>
      <c r="H6" s="39">
        <f>'April 2021'!H6+('April 2021'!H6/100*2)</f>
        <v>26832.712976999999</v>
      </c>
      <c r="I6" s="40">
        <v>32</v>
      </c>
      <c r="J6" s="39">
        <f>'April 2021'!J6+('April 2021'!J6/100*2)</f>
        <v>31331.314066499999</v>
      </c>
      <c r="K6" s="40">
        <v>37</v>
      </c>
      <c r="L6" s="39">
        <f>'April 2021'!L6+('April 2021'!L6/100*2)</f>
        <v>35506.259669999999</v>
      </c>
    </row>
    <row r="7" spans="1:15" x14ac:dyDescent="0.35">
      <c r="B7" s="8"/>
      <c r="C7" s="3">
        <v>18</v>
      </c>
      <c r="D7" s="8">
        <f>'April 2021'!D7+('April 2021'!D7/100*2)</f>
        <v>20462.584548000003</v>
      </c>
      <c r="E7" s="3">
        <v>23</v>
      </c>
      <c r="F7" s="8">
        <f>'April 2021'!F7+('April 2021'!F7/100*2)</f>
        <v>23800.019039999999</v>
      </c>
      <c r="G7" s="3">
        <v>28</v>
      </c>
      <c r="H7" s="8">
        <f>'April 2021'!H7+('April 2021'!H7/100*2)</f>
        <v>27656.563304999996</v>
      </c>
      <c r="I7" s="3">
        <v>33</v>
      </c>
      <c r="J7" s="8">
        <f>'April 2021'!J7+('April 2021'!J7/100*2)</f>
        <v>32206.655039999998</v>
      </c>
      <c r="K7" s="3">
        <v>38</v>
      </c>
      <c r="L7" s="8">
        <f>'April 2021'!L7+('April 2021'!L7/100*2)</f>
        <v>36498.242717999994</v>
      </c>
    </row>
    <row r="8" spans="1:15" x14ac:dyDescent="0.35">
      <c r="B8" s="7"/>
      <c r="C8" s="3">
        <v>19</v>
      </c>
      <c r="D8" s="8">
        <f>'April 2021'!D8+('April 2021'!D8/100*2)</f>
        <v>21167.6911425</v>
      </c>
      <c r="E8" s="3">
        <v>24</v>
      </c>
      <c r="F8" s="8">
        <f>'April 2021'!F8+('April 2021'!F8/100*2)</f>
        <v>24525.091395000003</v>
      </c>
      <c r="G8" s="3">
        <v>29</v>
      </c>
      <c r="H8" s="8">
        <f>'April 2021'!H8+('April 2021'!H8/100*2)</f>
        <v>28687.427044499997</v>
      </c>
      <c r="I8" s="3">
        <v>34</v>
      </c>
      <c r="J8" s="8">
        <f>'April 2021'!J8+('April 2021'!J8/100*2)</f>
        <v>33072.538548000004</v>
      </c>
      <c r="K8" s="3">
        <v>39</v>
      </c>
      <c r="L8" s="8">
        <f>'April 2021'!L8+('April 2021'!L8/100*2)</f>
        <v>37647.850191000005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'April 2021'!D12+('April 2021'!D12/100*2)</f>
        <v>40527.976707450005</v>
      </c>
      <c r="E12" s="42">
        <v>46.5</v>
      </c>
      <c r="F12" s="39">
        <f>'April 2021'!F12+('April 2021'!F12/100*2)</f>
        <v>44992.089491538522</v>
      </c>
      <c r="G12" s="42">
        <v>50.5</v>
      </c>
      <c r="H12" s="39">
        <f>'April 2021'!H12+('April 2021'!H12/100*2)</f>
        <v>50348.498906250003</v>
      </c>
      <c r="I12" s="42">
        <v>54.5</v>
      </c>
      <c r="J12" s="39">
        <f>'April 2021'!J12+('April 2021'!J12/100*2)</f>
        <v>58541.240109375001</v>
      </c>
      <c r="K12" s="3"/>
      <c r="L12" s="5"/>
    </row>
    <row r="13" spans="1:15" x14ac:dyDescent="0.35">
      <c r="B13" s="7"/>
      <c r="C13" s="3">
        <v>43</v>
      </c>
      <c r="D13" s="8">
        <f>'April 2021'!D13+('April 2021'!D13/100*2)</f>
        <v>41510.016281306256</v>
      </c>
      <c r="E13" s="3">
        <v>47</v>
      </c>
      <c r="F13" s="8">
        <f>'April 2021'!F13+('April 2021'!F13/100*2)</f>
        <v>45496.24924459571</v>
      </c>
      <c r="G13" s="3">
        <v>51</v>
      </c>
      <c r="H13" s="8">
        <f>'April 2021'!H13+('April 2021'!H13/100*2)</f>
        <v>51308.4142125</v>
      </c>
      <c r="I13" s="3">
        <v>55</v>
      </c>
      <c r="J13" s="8">
        <f>'April 2021'!J13+('April 2021'!J13/100*2)</f>
        <v>59622.451903125002</v>
      </c>
      <c r="K13" s="3"/>
      <c r="L13" s="5"/>
    </row>
    <row r="14" spans="1:15" x14ac:dyDescent="0.35">
      <c r="B14" s="7"/>
      <c r="C14" s="3">
        <v>44</v>
      </c>
      <c r="D14" s="8">
        <f>'April 2021'!D14+('April 2021'!D14/100*2)</f>
        <v>42512.226774577735</v>
      </c>
      <c r="E14" s="3">
        <v>48</v>
      </c>
      <c r="F14" s="8">
        <f>'April 2021'!F14+('April 2021'!F14/100*2)</f>
        <v>46494.87337084359</v>
      </c>
      <c r="G14" s="3">
        <v>52</v>
      </c>
      <c r="H14" s="8">
        <f>'April 2021'!H14+('April 2021'!H14/100*2)</f>
        <v>53232.427462499996</v>
      </c>
      <c r="I14" s="3">
        <v>56</v>
      </c>
      <c r="J14" s="8">
        <f>'April 2021'!J14+('April 2021'!J14/100*2)</f>
        <v>61690.766146875001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">
    <mergeCell ref="C1:L1"/>
    <mergeCell ref="C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25" sqref="G25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37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>
        <v>17.5</v>
      </c>
      <c r="D6" s="39">
        <f>'New Deal April 2019'!D6+500</f>
        <v>19883.128474999998</v>
      </c>
      <c r="E6" s="40">
        <v>22</v>
      </c>
      <c r="F6" s="39">
        <f>'New Deal April 2019'!F6+500</f>
        <v>22712.126325000001</v>
      </c>
      <c r="G6" s="40">
        <v>27</v>
      </c>
      <c r="H6" s="39">
        <f>'New Deal April 2019'!H6+500</f>
        <v>26306.58135</v>
      </c>
      <c r="I6" s="40">
        <v>32</v>
      </c>
      <c r="J6" s="39">
        <f>'New Deal April 2019'!J6+500</f>
        <v>30716.974575</v>
      </c>
      <c r="K6" s="40">
        <v>37</v>
      </c>
      <c r="L6" s="41">
        <f>'New Deal April 2019'!L6+500</f>
        <v>34810.058499999999</v>
      </c>
    </row>
    <row r="7" spans="1:15" x14ac:dyDescent="0.35">
      <c r="B7" s="8"/>
      <c r="C7" s="3">
        <v>18</v>
      </c>
      <c r="D7" s="37">
        <f>'New Deal October 2019'!D7+500</f>
        <v>20061.357400000001</v>
      </c>
      <c r="E7" s="3">
        <v>23</v>
      </c>
      <c r="F7" s="37">
        <f>'New Deal October 2019'!F7+500</f>
        <v>23333.351999999999</v>
      </c>
      <c r="G7" s="3">
        <v>28</v>
      </c>
      <c r="H7" s="37">
        <f>'New Deal October 2019'!H7+500</f>
        <v>27114.277749999997</v>
      </c>
      <c r="I7" s="3">
        <v>33</v>
      </c>
      <c r="J7" s="37">
        <f>'New Deal October 2019'!J7+500</f>
        <v>31575.151999999998</v>
      </c>
      <c r="K7" s="3">
        <v>38</v>
      </c>
      <c r="L7" s="38">
        <f>'New Deal October 2019'!L7+500</f>
        <v>35782.590899999996</v>
      </c>
    </row>
    <row r="8" spans="1:15" x14ac:dyDescent="0.35">
      <c r="B8" s="7"/>
      <c r="C8" s="3">
        <v>19</v>
      </c>
      <c r="D8" s="37">
        <f>'New Deal October 2019'!D8+500</f>
        <v>20752.638374999999</v>
      </c>
      <c r="E8" s="3">
        <v>24</v>
      </c>
      <c r="F8" s="37">
        <f>'New Deal October 2019'!F8+500</f>
        <v>24044.207250000003</v>
      </c>
      <c r="G8" s="3">
        <v>29</v>
      </c>
      <c r="H8" s="37">
        <f>'New Deal October 2019'!H8+500</f>
        <v>28124.928474999997</v>
      </c>
      <c r="I8" s="3">
        <v>34</v>
      </c>
      <c r="J8" s="37">
        <f>'New Deal October 2019'!J8+500</f>
        <v>32424.057400000002</v>
      </c>
      <c r="K8" s="3">
        <v>39</v>
      </c>
      <c r="L8" s="38">
        <f>'New Deal October 2019'!L8+500</f>
        <v>36909.657050000002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(('New Deal April 2019'!D12)/100)*1.25+'New Deal April 2019'!D12</f>
        <v>39733.310497500002</v>
      </c>
      <c r="E12" s="42">
        <v>46.5</v>
      </c>
      <c r="F12" s="39">
        <f>(('New Deal April 2019'!F12)/100)*1.25+'New Deal April 2019'!F12</f>
        <v>44109.891658371096</v>
      </c>
      <c r="G12" s="42">
        <v>50.5</v>
      </c>
      <c r="H12" s="39">
        <f>(('New Deal April 2019'!H12)/100)*1.25+'New Deal April 2019'!H12</f>
        <v>49361.2734375</v>
      </c>
      <c r="I12" s="42">
        <v>54.5</v>
      </c>
      <c r="J12" s="39">
        <f>(('New Deal April 2019'!J12)/100)*1.25+'New Deal April 2019'!J12</f>
        <v>57393.372656250001</v>
      </c>
      <c r="K12" s="3"/>
      <c r="L12" s="5"/>
    </row>
    <row r="13" spans="1:15" x14ac:dyDescent="0.35">
      <c r="B13" s="7"/>
      <c r="C13" s="3">
        <v>43</v>
      </c>
      <c r="D13" s="8">
        <f>(('New Deal October 2019'!D13)/100)*1.25+'New Deal October 2019'!D13</f>
        <v>40696.094393437503</v>
      </c>
      <c r="E13" s="3">
        <v>47</v>
      </c>
      <c r="F13" s="8">
        <f>(('New Deal October 2019'!F13)/100)*1.25+'New Deal October 2019'!F13</f>
        <v>44604.165926074224</v>
      </c>
      <c r="G13" s="3">
        <v>51</v>
      </c>
      <c r="H13" s="8">
        <f>(('New Deal October 2019'!H13)/100)*1.25+'New Deal October 2019'!H13</f>
        <v>50302.366875</v>
      </c>
      <c r="I13" s="3">
        <v>55</v>
      </c>
      <c r="J13" s="36">
        <f>(('New Deal October 2019'!J13)/100)*1.25+'New Deal October 2019'!J13</f>
        <v>58453.384218750005</v>
      </c>
      <c r="K13" s="3"/>
      <c r="L13" s="5"/>
    </row>
    <row r="14" spans="1:15" x14ac:dyDescent="0.35">
      <c r="B14" s="7"/>
      <c r="C14" s="3">
        <v>44</v>
      </c>
      <c r="D14" s="8">
        <f>(('New Deal October 2019'!D14)/100)*1.25+'New Deal October 2019'!D14</f>
        <v>41678.653700566407</v>
      </c>
      <c r="E14" s="3">
        <v>48</v>
      </c>
      <c r="F14" s="8">
        <f>(('New Deal October 2019'!F14)/100)*1.25+'New Deal October 2019'!F14</f>
        <v>45583.209187101558</v>
      </c>
      <c r="G14" s="3">
        <v>52</v>
      </c>
      <c r="H14" s="8">
        <f>(('New Deal October 2019'!H14)/100)*1.25+'New Deal October 2019'!H14</f>
        <v>52188.654374999998</v>
      </c>
      <c r="I14" s="3">
        <v>56</v>
      </c>
      <c r="J14" s="36">
        <f>(('New Deal October 2019'!J14)/100)*1.25+'New Deal October 2019'!J14</f>
        <v>60481.143281249999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35">
      <c r="C23" s="3" t="s">
        <v>34</v>
      </c>
    </row>
    <row r="24" spans="1:12" x14ac:dyDescent="0.35">
      <c r="C24" s="43" t="s">
        <v>36</v>
      </c>
    </row>
  </sheetData>
  <mergeCells count="2">
    <mergeCell ref="C1:L1"/>
    <mergeCell ref="C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XFD1048576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5" x14ac:dyDescent="0.35">
      <c r="B1" s="13"/>
      <c r="C1" s="55" t="s">
        <v>11</v>
      </c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5">
      <c r="C2" s="56" t="s">
        <v>35</v>
      </c>
      <c r="D2" s="56"/>
      <c r="E2" s="56"/>
      <c r="F2" s="56"/>
      <c r="G2" s="56"/>
      <c r="H2" s="56"/>
      <c r="I2" s="56"/>
      <c r="J2" s="56"/>
      <c r="K2" s="56"/>
      <c r="L2" s="56"/>
      <c r="M2" s="14"/>
      <c r="N2" s="14"/>
      <c r="O2" s="14"/>
    </row>
    <row r="3" spans="1:15" x14ac:dyDescent="0.35">
      <c r="A3" s="2"/>
    </row>
    <row r="4" spans="1:15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5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5" x14ac:dyDescent="0.35">
      <c r="A6" s="15"/>
      <c r="B6" s="16"/>
      <c r="C6" s="42">
        <v>17.5</v>
      </c>
      <c r="D6" s="39">
        <f>'New Deal April 2019'!D6+500</f>
        <v>19883.128474999998</v>
      </c>
      <c r="E6" s="40">
        <v>22</v>
      </c>
      <c r="F6" s="39">
        <f>'New Deal April 2019'!F6+500</f>
        <v>22712.126325000001</v>
      </c>
      <c r="G6" s="40">
        <v>27</v>
      </c>
      <c r="H6" s="39">
        <f>'New Deal April 2019'!H6+500</f>
        <v>26306.58135</v>
      </c>
      <c r="I6" s="40">
        <v>32</v>
      </c>
      <c r="J6" s="39">
        <f>'New Deal April 2019'!J6+500</f>
        <v>30716.974575</v>
      </c>
      <c r="K6" s="40">
        <v>37</v>
      </c>
      <c r="L6" s="41">
        <f>'New Deal April 2019'!L6+500</f>
        <v>34810.058499999999</v>
      </c>
    </row>
    <row r="7" spans="1:15" x14ac:dyDescent="0.35">
      <c r="B7" s="8"/>
      <c r="C7" s="3">
        <v>18</v>
      </c>
      <c r="D7" s="37">
        <f>'New Deal October 2019'!D7+500</f>
        <v>20061.357400000001</v>
      </c>
      <c r="E7" s="3">
        <v>23</v>
      </c>
      <c r="F7" s="37">
        <f>'New Deal October 2019'!F7+500</f>
        <v>23333.351999999999</v>
      </c>
      <c r="G7" s="3">
        <v>28</v>
      </c>
      <c r="H7" s="37">
        <f>'New Deal October 2019'!H7+500</f>
        <v>27114.277749999997</v>
      </c>
      <c r="I7" s="3">
        <v>33</v>
      </c>
      <c r="J7" s="37">
        <f>'New Deal October 2019'!J7+500</f>
        <v>31575.151999999998</v>
      </c>
      <c r="K7" s="3">
        <v>38</v>
      </c>
      <c r="L7" s="38">
        <f>'New Deal October 2019'!L7+500</f>
        <v>35782.590899999996</v>
      </c>
    </row>
    <row r="8" spans="1:15" x14ac:dyDescent="0.35">
      <c r="B8" s="7"/>
      <c r="C8" s="3">
        <v>19</v>
      </c>
      <c r="D8" s="37">
        <f>'New Deal October 2019'!D8+500</f>
        <v>20752.638374999999</v>
      </c>
      <c r="E8" s="3">
        <v>24</v>
      </c>
      <c r="F8" s="37">
        <f>'New Deal October 2019'!F8+500</f>
        <v>24044.207250000003</v>
      </c>
      <c r="G8" s="3">
        <v>29</v>
      </c>
      <c r="H8" s="37">
        <f>'New Deal October 2019'!H8+500</f>
        <v>28124.928474999997</v>
      </c>
      <c r="I8" s="3">
        <v>34</v>
      </c>
      <c r="J8" s="37">
        <f>'New Deal October 2019'!J8+500</f>
        <v>32424.057400000002</v>
      </c>
      <c r="K8" s="3">
        <v>39</v>
      </c>
      <c r="L8" s="38">
        <f>'New Deal October 2019'!L8+500</f>
        <v>36909.657050000002</v>
      </c>
    </row>
    <row r="9" spans="1:15" x14ac:dyDescent="0.35">
      <c r="B9" s="7"/>
      <c r="D9" s="7"/>
      <c r="F9" s="7"/>
      <c r="H9" s="7"/>
      <c r="J9" s="7"/>
      <c r="K9" s="3"/>
      <c r="L9" s="5"/>
    </row>
    <row r="10" spans="1:15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5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5" x14ac:dyDescent="0.35">
      <c r="B12" s="7"/>
      <c r="C12" s="40">
        <v>42</v>
      </c>
      <c r="D12" s="39">
        <f>(('New Deal April 2019'!D12)/100)*1.25+'New Deal April 2019'!D12</f>
        <v>39733.310497500002</v>
      </c>
      <c r="E12" s="42">
        <v>46.5</v>
      </c>
      <c r="F12" s="39">
        <f>(('New Deal April 2019'!F12)/100)*1.25+'New Deal April 2019'!F12</f>
        <v>44109.891658371096</v>
      </c>
      <c r="G12" s="42">
        <v>50.5</v>
      </c>
      <c r="H12" s="39">
        <f>(('New Deal April 2019'!H12)/100)*1.25+'New Deal April 2019'!H12</f>
        <v>49361.2734375</v>
      </c>
      <c r="I12" s="42">
        <v>54.5</v>
      </c>
      <c r="J12" s="39">
        <f>(('New Deal April 2019'!J12)/100)*1.25+'New Deal April 2019'!J12</f>
        <v>57393.372656250001</v>
      </c>
      <c r="K12" s="3"/>
      <c r="L12" s="5"/>
    </row>
    <row r="13" spans="1:15" x14ac:dyDescent="0.35">
      <c r="B13" s="7"/>
      <c r="C13" s="3">
        <v>43</v>
      </c>
      <c r="D13" s="8">
        <f>(('New Deal October 2019'!D13)/100)*1.25+'New Deal October 2019'!D13</f>
        <v>40696.094393437503</v>
      </c>
      <c r="E13" s="3">
        <v>47</v>
      </c>
      <c r="F13" s="8">
        <f>(('New Deal October 2019'!F13)/100)*1.25+'New Deal October 2019'!F13</f>
        <v>44604.165926074224</v>
      </c>
      <c r="G13" s="3">
        <v>51</v>
      </c>
      <c r="H13" s="8">
        <f>(('New Deal October 2019'!H13)/100)*1.25+'New Deal October 2019'!H13</f>
        <v>50302.366875</v>
      </c>
      <c r="I13" s="3">
        <v>55</v>
      </c>
      <c r="J13" s="36">
        <f>(('New Deal October 2019'!J13)/100)*1.25+'New Deal October 2019'!J13</f>
        <v>58453.384218750005</v>
      </c>
      <c r="K13" s="3"/>
      <c r="L13" s="5"/>
    </row>
    <row r="14" spans="1:15" x14ac:dyDescent="0.35">
      <c r="B14" s="7"/>
      <c r="C14" s="3">
        <v>44</v>
      </c>
      <c r="D14" s="8">
        <f>(('New Deal October 2019'!D14)/100)*1.25+'New Deal October 2019'!D14</f>
        <v>41678.653700566407</v>
      </c>
      <c r="E14" s="3">
        <v>48</v>
      </c>
      <c r="F14" s="8">
        <f>(('New Deal October 2019'!F14)/100)*1.25+'New Deal October 2019'!F14</f>
        <v>45583.209187101558</v>
      </c>
      <c r="G14" s="3">
        <v>52</v>
      </c>
      <c r="H14" s="8">
        <f>(('New Deal October 2019'!H14)/100)*1.25+'New Deal October 2019'!H14</f>
        <v>52188.654374999998</v>
      </c>
      <c r="I14" s="3">
        <v>56</v>
      </c>
      <c r="J14" s="36">
        <f>(('New Deal October 2019'!J14)/100)*1.25+'New Deal October 2019'!J14</f>
        <v>60481.143281249999</v>
      </c>
      <c r="K14" s="3"/>
      <c r="L14" s="5"/>
    </row>
    <row r="15" spans="1:15" ht="18" customHeight="1" x14ac:dyDescent="0.35"/>
    <row r="16" spans="1:15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 customHeight="1" x14ac:dyDescent="0.3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35">
      <c r="C23" s="3" t="s">
        <v>34</v>
      </c>
    </row>
    <row r="24" spans="1:12" x14ac:dyDescent="0.35">
      <c r="C24" s="43" t="s">
        <v>36</v>
      </c>
    </row>
  </sheetData>
  <mergeCells count="2">
    <mergeCell ref="C1:L1"/>
    <mergeCell ref="C2:L2"/>
  </mergeCells>
  <pageMargins left="0.25" right="0.25" top="0.75" bottom="0.75" header="0.3" footer="0.3"/>
  <pageSetup paperSize="9" scale="12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21" sqref="A21:L22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33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x14ac:dyDescent="0.35">
      <c r="A6" s="15"/>
      <c r="B6" s="16"/>
      <c r="C6" s="42">
        <v>17.5</v>
      </c>
      <c r="D6" s="39">
        <f>'New Deal April 2018'!D6+500</f>
        <v>19383.128474999998</v>
      </c>
      <c r="E6" s="40">
        <v>22</v>
      </c>
      <c r="F6" s="39">
        <f>'New Deal April 2018'!F6+500</f>
        <v>22212.126325000001</v>
      </c>
      <c r="G6" s="40">
        <v>27</v>
      </c>
      <c r="H6" s="39">
        <f>'New Deal April 2018'!H6+500</f>
        <v>25806.58135</v>
      </c>
      <c r="I6" s="40">
        <v>32</v>
      </c>
      <c r="J6" s="39">
        <f>'New Deal April 2018'!J6+500</f>
        <v>30216.974575</v>
      </c>
      <c r="K6" s="40">
        <v>37</v>
      </c>
      <c r="L6" s="41">
        <f>'New Deal April 2018'!L6+500</f>
        <v>34310.058499999999</v>
      </c>
    </row>
    <row r="7" spans="1:12" x14ac:dyDescent="0.35">
      <c r="B7" s="8"/>
      <c r="C7" s="3">
        <v>18</v>
      </c>
      <c r="D7" s="37">
        <f>'New Deal April 2018'!D7+500</f>
        <v>19561.357400000001</v>
      </c>
      <c r="E7" s="3">
        <v>23</v>
      </c>
      <c r="F7" s="37">
        <f>'New Deal April 2018'!F7+500</f>
        <v>22833.351999999999</v>
      </c>
      <c r="G7" s="3">
        <v>28</v>
      </c>
      <c r="H7" s="37">
        <f>'New Deal April 2018'!H7+500</f>
        <v>26614.277749999997</v>
      </c>
      <c r="I7" s="3">
        <v>33</v>
      </c>
      <c r="J7" s="37">
        <f>'New Deal April 2018'!J7+500</f>
        <v>31075.151999999998</v>
      </c>
      <c r="K7" s="3">
        <v>38</v>
      </c>
      <c r="L7" s="38">
        <f>'New Deal April 2018'!L7+500</f>
        <v>35282.590899999996</v>
      </c>
    </row>
    <row r="8" spans="1:12" x14ac:dyDescent="0.35">
      <c r="B8" s="7"/>
      <c r="C8" s="3">
        <v>19</v>
      </c>
      <c r="D8" s="37">
        <f>'New Deal April 2018'!D8+500</f>
        <v>20252.638374999999</v>
      </c>
      <c r="E8" s="3">
        <v>24</v>
      </c>
      <c r="F8" s="37">
        <f>'New Deal April 2018'!F8+500</f>
        <v>23544.207250000003</v>
      </c>
      <c r="G8" s="3">
        <v>29</v>
      </c>
      <c r="H8" s="37">
        <f>'New Deal April 2018'!H8+500</f>
        <v>27624.928474999997</v>
      </c>
      <c r="I8" s="3">
        <v>34</v>
      </c>
      <c r="J8" s="37">
        <f>'New Deal April 2018'!J8+500</f>
        <v>31924.057400000002</v>
      </c>
      <c r="K8" s="3">
        <v>39</v>
      </c>
      <c r="L8" s="38">
        <f>'New Deal April 2018'!L8+500</f>
        <v>36409.657050000002</v>
      </c>
    </row>
    <row r="9" spans="1:12" x14ac:dyDescent="0.35">
      <c r="B9" s="7"/>
      <c r="D9" s="7"/>
      <c r="F9" s="7"/>
      <c r="H9" s="7"/>
      <c r="J9" s="7"/>
      <c r="K9" s="3"/>
      <c r="L9" s="5"/>
    </row>
    <row r="10" spans="1:12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2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2" x14ac:dyDescent="0.35">
      <c r="B12" s="7"/>
      <c r="C12" s="40">
        <v>42</v>
      </c>
      <c r="D12" s="39">
        <f>'New Deal April 2018'!D12+500</f>
        <v>39242.775800000003</v>
      </c>
      <c r="E12" s="42">
        <v>46.5</v>
      </c>
      <c r="F12" s="39">
        <f>(('New Deal April 2018'!F12)/100)*1.25+'New Deal April 2018'!F12</f>
        <v>43565.325094687505</v>
      </c>
      <c r="G12" s="42">
        <v>50.5</v>
      </c>
      <c r="H12" s="39">
        <f>(('New Deal April 2018'!H12)/100)*1.25+'New Deal April 2018'!H12</f>
        <v>48751.875</v>
      </c>
      <c r="I12" s="42">
        <v>54.5</v>
      </c>
      <c r="J12" s="39">
        <f>(('New Deal April 2018'!J12)/100)*1.25+'New Deal April 2018'!J12</f>
        <v>56684.8125</v>
      </c>
      <c r="K12" s="3"/>
      <c r="L12" s="5"/>
    </row>
    <row r="13" spans="1:12" x14ac:dyDescent="0.35">
      <c r="B13" s="7"/>
      <c r="C13" s="3">
        <v>43</v>
      </c>
      <c r="D13" s="37">
        <f>'New Deal April 2018'!D13+500</f>
        <v>40193.673475000003</v>
      </c>
      <c r="E13" s="3">
        <v>47</v>
      </c>
      <c r="F13" s="8">
        <f>(('New Deal April 2018'!F13)/100)*1.25+'New Deal April 2018'!F13</f>
        <v>44053.497210937501</v>
      </c>
      <c r="G13" s="3">
        <v>51</v>
      </c>
      <c r="H13" s="8">
        <f>(('New Deal April 2018'!H13)/100)*1.25+'New Deal April 2018'!H13</f>
        <v>49681.35</v>
      </c>
      <c r="I13" s="3">
        <v>55</v>
      </c>
      <c r="J13" s="36">
        <f>(('New Deal April 2018'!J13)/100)*1.25+'New Deal April 2018'!J13</f>
        <v>57731.737500000003</v>
      </c>
      <c r="K13" s="3"/>
      <c r="L13" s="5"/>
    </row>
    <row r="14" spans="1:12" x14ac:dyDescent="0.35">
      <c r="B14" s="7"/>
      <c r="C14" s="3">
        <v>44</v>
      </c>
      <c r="D14" s="8">
        <f>(('New Deal April 2018'!D14)/100)*1.25+'New Deal April 2018'!D14</f>
        <v>41164.102420312498</v>
      </c>
      <c r="E14" s="3">
        <v>48</v>
      </c>
      <c r="F14" s="8">
        <f>(('New Deal April 2018'!F14)/100)*1.25+'New Deal April 2018'!F14</f>
        <v>45020.453518124996</v>
      </c>
      <c r="G14" s="3">
        <v>52</v>
      </c>
      <c r="H14" s="8">
        <f>(('New Deal April 2018'!H14)/100)*1.25+'New Deal April 2018'!H14</f>
        <v>51544.35</v>
      </c>
      <c r="I14" s="3">
        <v>56</v>
      </c>
      <c r="J14" s="36">
        <f>(('New Deal April 2018'!J14)/100)*1.25+'New Deal April 2018'!J14</f>
        <v>59734.462500000001</v>
      </c>
      <c r="K14" s="3"/>
      <c r="L14" s="5"/>
    </row>
    <row r="15" spans="1:12" ht="18" customHeight="1" x14ac:dyDescent="0.35"/>
    <row r="16" spans="1:12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5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9.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35">
      <c r="C23" s="3" t="s">
        <v>34</v>
      </c>
    </row>
  </sheetData>
  <mergeCells count="4">
    <mergeCell ref="A1:J1"/>
    <mergeCell ref="A2:J2"/>
    <mergeCell ref="A19:L20"/>
    <mergeCell ref="A21:L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14" sqref="D14"/>
    </sheetView>
  </sheetViews>
  <sheetFormatPr defaultRowHeight="15.5" x14ac:dyDescent="0.35"/>
  <cols>
    <col min="1" max="1" width="11.453125" style="3" customWidth="1"/>
    <col min="2" max="2" width="11.453125" style="5" customWidth="1"/>
    <col min="3" max="3" width="11.453125" style="3" customWidth="1"/>
    <col min="4" max="4" width="11.453125" style="5" customWidth="1"/>
    <col min="5" max="5" width="12" style="3" customWidth="1"/>
    <col min="6" max="6" width="11.453125" style="5" customWidth="1"/>
    <col min="7" max="7" width="11.453125" style="3" customWidth="1"/>
    <col min="8" max="8" width="11.453125" style="5" customWidth="1"/>
    <col min="9" max="9" width="11.453125" style="3" customWidth="1"/>
    <col min="10" max="10" width="11.453125" style="5" customWidth="1"/>
    <col min="12" max="12" width="11" customWidth="1"/>
  </cols>
  <sheetData>
    <row r="1" spans="1:12" x14ac:dyDescent="0.35">
      <c r="A1" s="55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35">
      <c r="A2" s="56" t="s">
        <v>32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35">
      <c r="A3" s="2"/>
    </row>
    <row r="4" spans="1:12" s="1" customFormat="1" x14ac:dyDescent="0.35">
      <c r="A4" s="4"/>
      <c r="B4" s="6"/>
      <c r="C4" s="4" t="s">
        <v>0</v>
      </c>
      <c r="D4" s="6"/>
      <c r="E4" s="4" t="s">
        <v>1</v>
      </c>
      <c r="F4" s="6"/>
      <c r="G4" s="4" t="s">
        <v>2</v>
      </c>
      <c r="H4" s="6"/>
      <c r="I4" s="4" t="s">
        <v>3</v>
      </c>
      <c r="J4" s="6"/>
      <c r="K4" s="4" t="s">
        <v>4</v>
      </c>
      <c r="L4" s="9"/>
    </row>
    <row r="5" spans="1:12" x14ac:dyDescent="0.35">
      <c r="B5" s="7"/>
      <c r="C5" s="3" t="s">
        <v>9</v>
      </c>
      <c r="D5" s="7" t="s">
        <v>10</v>
      </c>
      <c r="E5" s="3" t="s">
        <v>9</v>
      </c>
      <c r="F5" s="7" t="s">
        <v>10</v>
      </c>
      <c r="G5" s="3" t="s">
        <v>9</v>
      </c>
      <c r="H5" s="7" t="s">
        <v>10</v>
      </c>
      <c r="I5" s="3" t="s">
        <v>9</v>
      </c>
      <c r="J5" s="7" t="s">
        <v>10</v>
      </c>
      <c r="K5" s="3" t="s">
        <v>9</v>
      </c>
      <c r="L5" s="5" t="s">
        <v>10</v>
      </c>
    </row>
    <row r="6" spans="1:12" x14ac:dyDescent="0.35">
      <c r="A6" s="15"/>
      <c r="B6" s="16"/>
      <c r="C6" s="23">
        <v>17.5</v>
      </c>
      <c r="D6" s="37">
        <f>'New Deal April 2018'!D6+500</f>
        <v>19383.128474999998</v>
      </c>
      <c r="E6" s="3">
        <v>22</v>
      </c>
      <c r="F6" s="37">
        <f>'New Deal April 2018'!F6+500</f>
        <v>22212.126325000001</v>
      </c>
      <c r="G6" s="3">
        <v>27</v>
      </c>
      <c r="H6" s="37">
        <f>'New Deal April 2018'!H6+500</f>
        <v>25806.58135</v>
      </c>
      <c r="I6" s="3">
        <v>32</v>
      </c>
      <c r="J6" s="37">
        <f>'New Deal April 2018'!J6+500</f>
        <v>30216.974575</v>
      </c>
      <c r="K6" s="3">
        <v>37</v>
      </c>
      <c r="L6" s="38">
        <f>'New Deal April 2018'!L6+500</f>
        <v>34310.058499999999</v>
      </c>
    </row>
    <row r="7" spans="1:12" x14ac:dyDescent="0.35">
      <c r="B7" s="8"/>
      <c r="C7" s="3">
        <v>18</v>
      </c>
      <c r="D7" s="37">
        <f>'New Deal April 2018'!D7+500</f>
        <v>19561.357400000001</v>
      </c>
      <c r="E7" s="3">
        <v>23</v>
      </c>
      <c r="F7" s="37">
        <f>'New Deal April 2018'!F7+500</f>
        <v>22833.351999999999</v>
      </c>
      <c r="G7" s="3">
        <v>28</v>
      </c>
      <c r="H7" s="37">
        <f>'New Deal April 2018'!H7+500</f>
        <v>26614.277749999997</v>
      </c>
      <c r="I7" s="3">
        <v>33</v>
      </c>
      <c r="J7" s="37">
        <f>'New Deal April 2018'!J7+500</f>
        <v>31075.151999999998</v>
      </c>
      <c r="K7" s="3">
        <v>38</v>
      </c>
      <c r="L7" s="38">
        <f>'New Deal April 2018'!L7+500</f>
        <v>35282.590899999996</v>
      </c>
    </row>
    <row r="8" spans="1:12" x14ac:dyDescent="0.35">
      <c r="B8" s="7"/>
      <c r="C8" s="3">
        <v>19</v>
      </c>
      <c r="D8" s="37">
        <f>'New Deal April 2018'!D8+500</f>
        <v>20252.638374999999</v>
      </c>
      <c r="E8" s="3">
        <v>24</v>
      </c>
      <c r="F8" s="37">
        <f>'New Deal April 2018'!F8+500</f>
        <v>23544.207250000003</v>
      </c>
      <c r="G8" s="3">
        <v>29</v>
      </c>
      <c r="H8" s="37">
        <f>'New Deal April 2018'!H8+500</f>
        <v>27624.928474999997</v>
      </c>
      <c r="I8" s="3">
        <v>34</v>
      </c>
      <c r="J8" s="37">
        <f>'New Deal April 2018'!J8+500</f>
        <v>31924.057400000002</v>
      </c>
      <c r="K8" s="3">
        <v>39</v>
      </c>
      <c r="L8" s="38">
        <f>'New Deal April 2018'!L8+500</f>
        <v>36409.657050000002</v>
      </c>
    </row>
    <row r="9" spans="1:12" x14ac:dyDescent="0.35">
      <c r="B9" s="7"/>
      <c r="D9" s="7"/>
      <c r="F9" s="7"/>
      <c r="H9" s="7"/>
      <c r="J9" s="7"/>
      <c r="K9" s="3"/>
      <c r="L9" s="5"/>
    </row>
    <row r="10" spans="1:12" s="1" customFormat="1" x14ac:dyDescent="0.35">
      <c r="A10" s="11"/>
      <c r="B10" s="12"/>
      <c r="C10" s="4" t="s">
        <v>5</v>
      </c>
      <c r="D10" s="6"/>
      <c r="E10" s="4" t="s">
        <v>6</v>
      </c>
      <c r="F10" s="6"/>
      <c r="G10" s="4" t="s">
        <v>7</v>
      </c>
      <c r="H10" s="6"/>
      <c r="I10" s="4" t="s">
        <v>8</v>
      </c>
      <c r="J10" s="6"/>
      <c r="K10" s="4"/>
      <c r="L10" s="9"/>
    </row>
    <row r="11" spans="1:12" x14ac:dyDescent="0.35">
      <c r="B11" s="7"/>
      <c r="C11" s="3" t="s">
        <v>9</v>
      </c>
      <c r="D11" s="7" t="s">
        <v>10</v>
      </c>
      <c r="E11" s="3" t="s">
        <v>9</v>
      </c>
      <c r="F11" s="7" t="s">
        <v>17</v>
      </c>
      <c r="G11" s="3" t="s">
        <v>9</v>
      </c>
      <c r="H11" s="7" t="s">
        <v>17</v>
      </c>
      <c r="I11" s="3" t="s">
        <v>9</v>
      </c>
      <c r="J11" s="7" t="s">
        <v>10</v>
      </c>
      <c r="K11" s="3"/>
      <c r="L11" s="5"/>
    </row>
    <row r="12" spans="1:12" x14ac:dyDescent="0.35">
      <c r="B12" s="7"/>
      <c r="C12" s="3">
        <v>42</v>
      </c>
      <c r="D12" s="37">
        <f>'New Deal April 2018'!D12+500</f>
        <v>39242.775800000003</v>
      </c>
      <c r="E12" s="23">
        <v>46.5</v>
      </c>
      <c r="F12" s="8">
        <f>(('New Deal April 2018'!F12)/100)*1.25+'New Deal April 2018'!F12</f>
        <v>43565.325094687505</v>
      </c>
      <c r="G12" s="23">
        <v>50.5</v>
      </c>
      <c r="H12" s="8">
        <f>(('New Deal April 2018'!H12)/100)*1.25+'New Deal April 2018'!H12</f>
        <v>48751.875</v>
      </c>
      <c r="I12" s="23">
        <v>54.5</v>
      </c>
      <c r="J12" s="36">
        <f>(('New Deal April 2018'!J12)/100)*1.25+'New Deal April 2018'!J12</f>
        <v>56684.8125</v>
      </c>
      <c r="K12" s="3"/>
      <c r="L12" s="5"/>
    </row>
    <row r="13" spans="1:12" x14ac:dyDescent="0.35">
      <c r="B13" s="7"/>
      <c r="C13" s="3">
        <v>43</v>
      </c>
      <c r="D13" s="37">
        <f>'New Deal April 2018'!D13+500</f>
        <v>40193.673475000003</v>
      </c>
      <c r="E13" s="3">
        <v>47</v>
      </c>
      <c r="F13" s="8">
        <f>(('New Deal April 2018'!F13)/100)*1.25+'New Deal April 2018'!F13</f>
        <v>44053.497210937501</v>
      </c>
      <c r="G13" s="3">
        <v>51</v>
      </c>
      <c r="H13" s="8">
        <f>(('New Deal April 2018'!H13)/100)*1.25+'New Deal April 2018'!H13</f>
        <v>49681.35</v>
      </c>
      <c r="I13" s="3">
        <v>55</v>
      </c>
      <c r="J13" s="36">
        <f>(('New Deal April 2018'!J13)/100)*1.25+'New Deal April 2018'!J13</f>
        <v>57731.737500000003</v>
      </c>
      <c r="K13" s="3"/>
      <c r="L13" s="5"/>
    </row>
    <row r="14" spans="1:12" x14ac:dyDescent="0.35">
      <c r="B14" s="7"/>
      <c r="C14" s="3">
        <v>44</v>
      </c>
      <c r="D14" s="8">
        <f>(('New Deal April 2018'!D14)/100)*1.25+'New Deal April 2018'!D14</f>
        <v>41164.102420312498</v>
      </c>
      <c r="E14" s="3">
        <v>48</v>
      </c>
      <c r="F14" s="8">
        <f>(('New Deal April 2018'!F14)/100)*1.25+'New Deal April 2018'!F14</f>
        <v>45020.453518124996</v>
      </c>
      <c r="G14" s="3">
        <v>52</v>
      </c>
      <c r="H14" s="8">
        <f>(('New Deal April 2018'!H14)/100)*1.25+'New Deal April 2018'!H14</f>
        <v>51544.35</v>
      </c>
      <c r="I14" s="3">
        <v>56</v>
      </c>
      <c r="J14" s="36">
        <f>(('New Deal April 2018'!J14)/100)*1.25+'New Deal April 2018'!J14</f>
        <v>59734.462500000001</v>
      </c>
      <c r="K14" s="3"/>
      <c r="L14" s="5"/>
    </row>
    <row r="15" spans="1:12" ht="18" customHeight="1" x14ac:dyDescent="0.35"/>
    <row r="16" spans="1:12" ht="18" customHeight="1" x14ac:dyDescent="0.35">
      <c r="C16" s="24" t="s">
        <v>24</v>
      </c>
      <c r="D16" s="24"/>
      <c r="E16" s="24"/>
    </row>
    <row r="17" spans="1:12" ht="18" customHeight="1" x14ac:dyDescent="0.35">
      <c r="C17" s="13" t="s">
        <v>25</v>
      </c>
      <c r="F17" s="25"/>
      <c r="G17" s="13" t="s">
        <v>26</v>
      </c>
      <c r="I17" s="26">
        <f>SUM(F17/(52.14*37))</f>
        <v>0</v>
      </c>
    </row>
    <row r="18" spans="1:12" ht="18" customHeight="1" x14ac:dyDescent="0.35">
      <c r="C18" s="13"/>
      <c r="F18" s="27"/>
      <c r="H18" s="13"/>
      <c r="I18" s="5"/>
      <c r="J18" s="28"/>
    </row>
    <row r="19" spans="1:12" ht="10.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5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9.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</sheetData>
  <mergeCells count="4">
    <mergeCell ref="A1:J1"/>
    <mergeCell ref="A2:J2"/>
    <mergeCell ref="A19:L20"/>
    <mergeCell ref="A21:L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April 2024</vt:lpstr>
      <vt:lpstr>April 2023</vt:lpstr>
      <vt:lpstr>February 2023</vt:lpstr>
      <vt:lpstr>October 2022</vt:lpstr>
      <vt:lpstr>April 2022</vt:lpstr>
      <vt:lpstr>April 2021</vt:lpstr>
      <vt:lpstr>New Deal April 2020</vt:lpstr>
      <vt:lpstr>New Deal October 2019</vt:lpstr>
      <vt:lpstr>New Deal April 2019</vt:lpstr>
      <vt:lpstr>New Deal April 2018</vt:lpstr>
      <vt:lpstr>SCPs Apr 17</vt:lpstr>
      <vt:lpstr>SCPs Apr 16</vt:lpstr>
      <vt:lpstr>SCPs Oct 15</vt:lpstr>
      <vt:lpstr>SCPs April 15</vt:lpstr>
      <vt:lpstr>SCPs April 14</vt:lpstr>
      <vt:lpstr>SCPs Oct 13</vt:lpstr>
      <vt:lpstr>SCPs April 13</vt:lpstr>
      <vt:lpstr>Calcs</vt:lpstr>
      <vt:lpstr>'New Deal April 2020'!Print_Area</vt:lpstr>
    </vt:vector>
  </TitlesOfParts>
  <Company>OCC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schampion</dc:creator>
  <cp:lastModifiedBy>clee</cp:lastModifiedBy>
  <cp:lastPrinted>2020-03-12T11:00:59Z</cp:lastPrinted>
  <dcterms:created xsi:type="dcterms:W3CDTF">2009-09-28T10:06:52Z</dcterms:created>
  <dcterms:modified xsi:type="dcterms:W3CDTF">2024-04-09T13:37:00Z</dcterms:modified>
</cp:coreProperties>
</file>